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O:\перенос\Докум\Мои документы\Наши  ДОКУМЕНТЫ  для СП\Прием 2023 декабрь\"/>
    </mc:Choice>
  </mc:AlternateContent>
  <xr:revisionPtr revIDLastSave="0" documentId="13_ncr:1_{36F54109-520A-4B41-A83C-A4BC268A48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definedNames>
    <definedName name="_xlnm._FilterDatabase" localSheetId="0" hidden="1">Лист1!#REF!</definedName>
  </definedNames>
  <calcPr calcId="191029"/>
</workbook>
</file>

<file path=xl/calcChain.xml><?xml version="1.0" encoding="utf-8"?>
<calcChain xmlns="http://schemas.openxmlformats.org/spreadsheetml/2006/main">
  <c r="J85" i="1" l="1"/>
  <c r="L85" i="1" s="1"/>
  <c r="J84" i="1"/>
  <c r="L84" i="1" s="1"/>
  <c r="J83" i="1"/>
  <c r="L83" i="1" s="1"/>
  <c r="J82" i="1"/>
  <c r="L82" i="1" s="1"/>
  <c r="K81" i="1"/>
  <c r="L81" i="1" s="1"/>
  <c r="K80" i="1"/>
  <c r="J80" i="1"/>
  <c r="L80" i="1" s="1"/>
  <c r="L79" i="1"/>
  <c r="K79" i="1"/>
  <c r="J79" i="1"/>
  <c r="K78" i="1"/>
  <c r="J78" i="1"/>
  <c r="K77" i="1"/>
  <c r="J77" i="1"/>
  <c r="K76" i="1"/>
  <c r="J76" i="1"/>
  <c r="L76" i="1" s="1"/>
  <c r="K75" i="1"/>
  <c r="J75" i="1"/>
  <c r="K74" i="1"/>
  <c r="J74" i="1"/>
  <c r="K73" i="1"/>
  <c r="J73" i="1"/>
  <c r="K72" i="1"/>
  <c r="J72" i="1"/>
  <c r="J69" i="1"/>
  <c r="L69" i="1" s="1"/>
  <c r="J68" i="1"/>
  <c r="L68" i="1" s="1"/>
  <c r="J67" i="1"/>
  <c r="L67" i="1" s="1"/>
  <c r="K66" i="1"/>
  <c r="L66" i="1" s="1"/>
  <c r="K65" i="1"/>
  <c r="J65" i="1"/>
  <c r="L65" i="1" s="1"/>
  <c r="K64" i="1"/>
  <c r="J64" i="1"/>
  <c r="K63" i="1"/>
  <c r="L63" i="1" s="1"/>
  <c r="K62" i="1"/>
  <c r="J62" i="1"/>
  <c r="K61" i="1"/>
  <c r="J61" i="1"/>
  <c r="K60" i="1"/>
  <c r="J60" i="1"/>
  <c r="K59" i="1"/>
  <c r="J59" i="1"/>
  <c r="L59" i="1" s="1"/>
  <c r="K58" i="1"/>
  <c r="L58" i="1" s="1"/>
  <c r="J58" i="1"/>
  <c r="K57" i="1"/>
  <c r="J57" i="1"/>
  <c r="K56" i="1"/>
  <c r="J56" i="1"/>
  <c r="K55" i="1"/>
  <c r="J55" i="1"/>
  <c r="L55" i="1" s="1"/>
  <c r="L54" i="1"/>
  <c r="K54" i="1"/>
  <c r="J54" i="1"/>
  <c r="K53" i="1"/>
  <c r="J53" i="1"/>
  <c r="K52" i="1"/>
  <c r="J52" i="1"/>
  <c r="K51" i="1"/>
  <c r="J51" i="1"/>
  <c r="L51" i="1" s="1"/>
  <c r="K50" i="1"/>
  <c r="J50" i="1"/>
  <c r="K49" i="1"/>
  <c r="J49" i="1"/>
  <c r="K48" i="1"/>
  <c r="J48" i="1"/>
  <c r="K47" i="1"/>
  <c r="J47" i="1"/>
  <c r="K46" i="1"/>
  <c r="J46" i="1"/>
  <c r="L46" i="1" s="1"/>
  <c r="K45" i="1"/>
  <c r="J45" i="1"/>
  <c r="K44" i="1"/>
  <c r="J44" i="1"/>
  <c r="L44" i="1" s="1"/>
  <c r="K43" i="1"/>
  <c r="J43" i="1"/>
  <c r="L43" i="1" s="1"/>
  <c r="K42" i="1"/>
  <c r="J42" i="1"/>
  <c r="K41" i="1"/>
  <c r="J41" i="1"/>
  <c r="K40" i="1"/>
  <c r="J40" i="1"/>
  <c r="K39" i="1"/>
  <c r="J39" i="1"/>
  <c r="L39" i="1" s="1"/>
  <c r="K38" i="1"/>
  <c r="J38" i="1"/>
  <c r="L38" i="1" s="1"/>
  <c r="K37" i="1"/>
  <c r="J37" i="1"/>
  <c r="K36" i="1"/>
  <c r="J36" i="1"/>
  <c r="L36" i="1" s="1"/>
  <c r="K35" i="1"/>
  <c r="J35" i="1"/>
  <c r="K34" i="1"/>
  <c r="J34" i="1"/>
  <c r="L34" i="1" s="1"/>
  <c r="K33" i="1"/>
  <c r="L33" i="1" s="1"/>
  <c r="J33" i="1"/>
  <c r="K31" i="1"/>
  <c r="L31" i="1" s="1"/>
  <c r="J30" i="1"/>
  <c r="L30" i="1" s="1"/>
  <c r="K29" i="1"/>
  <c r="L29" i="1" s="1"/>
  <c r="K28" i="1"/>
  <c r="L28" i="1" s="1"/>
  <c r="K27" i="1"/>
  <c r="L27" i="1" s="1"/>
  <c r="K26" i="1"/>
  <c r="L26" i="1" s="1"/>
  <c r="K25" i="1"/>
  <c r="J25" i="1"/>
  <c r="K24" i="1"/>
  <c r="J24" i="1"/>
  <c r="L24" i="1" s="1"/>
  <c r="K23" i="1"/>
  <c r="L23" i="1" s="1"/>
  <c r="J23" i="1"/>
  <c r="K22" i="1"/>
  <c r="J22" i="1"/>
  <c r="K21" i="1"/>
  <c r="J21" i="1"/>
  <c r="K20" i="1"/>
  <c r="J20" i="1"/>
  <c r="L20" i="1" s="1"/>
  <c r="L19" i="1"/>
  <c r="K19" i="1"/>
  <c r="J19" i="1"/>
  <c r="K18" i="1"/>
  <c r="J18" i="1"/>
  <c r="K16" i="1"/>
  <c r="J16" i="1"/>
  <c r="K15" i="1"/>
  <c r="J15" i="1"/>
  <c r="L15" i="1" s="1"/>
  <c r="K14" i="1"/>
  <c r="J14" i="1"/>
  <c r="L14" i="1" s="1"/>
  <c r="K13" i="1"/>
  <c r="J13" i="1"/>
  <c r="K12" i="1"/>
  <c r="J12" i="1"/>
  <c r="L12" i="1" s="1"/>
  <c r="K10" i="1"/>
  <c r="J10" i="1"/>
  <c r="K9" i="1"/>
  <c r="J9" i="1"/>
  <c r="L9" i="1" s="1"/>
  <c r="K8" i="1"/>
  <c r="J8" i="1"/>
  <c r="K7" i="1"/>
  <c r="J7" i="1"/>
  <c r="L7" i="1" s="1"/>
  <c r="K6" i="1"/>
  <c r="J6" i="1"/>
  <c r="L6" i="1" s="1"/>
  <c r="L13" i="1" l="1"/>
  <c r="L16" i="1"/>
  <c r="L48" i="1"/>
  <c r="L50" i="1"/>
  <c r="L52" i="1"/>
  <c r="L61" i="1"/>
  <c r="L73" i="1"/>
  <c r="L75" i="1"/>
  <c r="L77" i="1"/>
  <c r="L8" i="1"/>
  <c r="L49" i="1"/>
  <c r="L74" i="1"/>
  <c r="L25" i="1"/>
  <c r="L35" i="1"/>
  <c r="L42" i="1"/>
  <c r="L60" i="1"/>
  <c r="L62" i="1"/>
  <c r="L78" i="1"/>
  <c r="L22" i="1"/>
  <c r="L41" i="1"/>
  <c r="L57" i="1"/>
  <c r="L18" i="1"/>
  <c r="L37" i="1"/>
  <c r="L53" i="1"/>
  <c r="L64" i="1"/>
  <c r="L10" i="1"/>
  <c r="L21" i="1"/>
  <c r="L40" i="1"/>
  <c r="L45" i="1"/>
  <c r="L47" i="1"/>
  <c r="L56" i="1"/>
  <c r="L72" i="1"/>
</calcChain>
</file>

<file path=xl/sharedStrings.xml><?xml version="1.0" encoding="utf-8"?>
<sst xmlns="http://schemas.openxmlformats.org/spreadsheetml/2006/main" count="317" uniqueCount="198">
  <si>
    <t xml:space="preserve"> </t>
  </si>
  <si>
    <t xml:space="preserve">                                                СВОДНЫЙ  ПРОТОКОЛ</t>
  </si>
  <si>
    <t xml:space="preserve">просмотра  и  тестирования спортсменов ГБУ ДО АО "СШОР им.Л.А.Тихомировой" </t>
  </si>
  <si>
    <t>для поступления на спортивную подготовку           20-25 декабря  2023 год.</t>
  </si>
  <si>
    <t>№</t>
  </si>
  <si>
    <t>Обучающийся</t>
  </si>
  <si>
    <t>г.р.</t>
  </si>
  <si>
    <t>р-д</t>
  </si>
  <si>
    <t>Ф.И.О. тренера</t>
  </si>
  <si>
    <t>оценка внешний вид</t>
  </si>
  <si>
    <t>средний балл по ОФП и СФП</t>
  </si>
  <si>
    <t xml:space="preserve">средний балл упражнения </t>
  </si>
  <si>
    <t>в\в</t>
  </si>
  <si>
    <t>офп</t>
  </si>
  <si>
    <t>упр.</t>
  </si>
  <si>
    <t>сумма %</t>
  </si>
  <si>
    <t>%</t>
  </si>
  <si>
    <t>0500</t>
  </si>
  <si>
    <t>Милана М.</t>
  </si>
  <si>
    <t>Садетова А.С.</t>
  </si>
  <si>
    <t>0484</t>
  </si>
  <si>
    <t>Камилла К.</t>
  </si>
  <si>
    <t>Попова Т.Г.</t>
  </si>
  <si>
    <t>0437</t>
  </si>
  <si>
    <t>Скрынникова О.Ю.</t>
  </si>
  <si>
    <t>0494</t>
  </si>
  <si>
    <t>Виктория В.</t>
  </si>
  <si>
    <t>1 юн</t>
  </si>
  <si>
    <t>Байрамгазиева Л.И.</t>
  </si>
  <si>
    <t>0375</t>
  </si>
  <si>
    <t>Байрамгазиев Л.И.</t>
  </si>
  <si>
    <t>0171</t>
  </si>
  <si>
    <t>Сокольская Н.М.</t>
  </si>
  <si>
    <t>0369</t>
  </si>
  <si>
    <t>0314</t>
  </si>
  <si>
    <t>бр</t>
  </si>
  <si>
    <t>Степанова О.Ю.</t>
  </si>
  <si>
    <t>0269</t>
  </si>
  <si>
    <t>Асанова Р.Р.</t>
  </si>
  <si>
    <t>0018</t>
  </si>
  <si>
    <t>Кира Г.</t>
  </si>
  <si>
    <t>Иванова Е.В.</t>
  </si>
  <si>
    <t>0149</t>
  </si>
  <si>
    <t>Джумабаева Д.Р.</t>
  </si>
  <si>
    <t>0331</t>
  </si>
  <si>
    <t>Вакуленко А.Т.</t>
  </si>
  <si>
    <t>0292</t>
  </si>
  <si>
    <t>0091</t>
  </si>
  <si>
    <t>Рыбалкина А.Н.</t>
  </si>
  <si>
    <t>0274</t>
  </si>
  <si>
    <t>Буяк К.М.</t>
  </si>
  <si>
    <t>0032</t>
  </si>
  <si>
    <t>0026</t>
  </si>
  <si>
    <t>Лилиана Л.</t>
  </si>
  <si>
    <t>2 юн</t>
  </si>
  <si>
    <t>0377</t>
  </si>
  <si>
    <t>0044</t>
  </si>
  <si>
    <t>Рузалина Т</t>
  </si>
  <si>
    <t>0278</t>
  </si>
  <si>
    <t>Виолетта К.</t>
  </si>
  <si>
    <t>0112</t>
  </si>
  <si>
    <t>0029</t>
  </si>
  <si>
    <t>0462</t>
  </si>
  <si>
    <t>0374</t>
  </si>
  <si>
    <t>0262</t>
  </si>
  <si>
    <t>0089</t>
  </si>
  <si>
    <t>Таисия Т.</t>
  </si>
  <si>
    <t>0460</t>
  </si>
  <si>
    <t>Скрынниклова О.Ю.</t>
  </si>
  <si>
    <t>0265</t>
  </si>
  <si>
    <t>0189</t>
  </si>
  <si>
    <t>Шпенева О.С.</t>
  </si>
  <si>
    <t>0271</t>
  </si>
  <si>
    <t>0281</t>
  </si>
  <si>
    <t>0490</t>
  </si>
  <si>
    <t>Вагабова А.Я.</t>
  </si>
  <si>
    <t>0388</t>
  </si>
  <si>
    <t>Горбунова Э.Р.</t>
  </si>
  <si>
    <t>0065</t>
  </si>
  <si>
    <t>Алиса Ч.</t>
  </si>
  <si>
    <t>0113</t>
  </si>
  <si>
    <t>Васильева Д.С.</t>
  </si>
  <si>
    <t>0470</t>
  </si>
  <si>
    <t>Александра М.</t>
  </si>
  <si>
    <t>0199</t>
  </si>
  <si>
    <t>0483</t>
  </si>
  <si>
    <t>0090</t>
  </si>
  <si>
    <t>0468</t>
  </si>
  <si>
    <t>Нафиса И.</t>
  </si>
  <si>
    <t>0188</t>
  </si>
  <si>
    <t>Камилла З.</t>
  </si>
  <si>
    <t>0270</t>
  </si>
  <si>
    <t>Вероника К.</t>
  </si>
  <si>
    <t>0300</t>
  </si>
  <si>
    <t>Аминахан Т.</t>
  </si>
  <si>
    <t>0384</t>
  </si>
  <si>
    <t>0485</t>
  </si>
  <si>
    <t>Ляйсан Г.</t>
  </si>
  <si>
    <t>Спицина С.Г.</t>
  </si>
  <si>
    <t>0387</t>
  </si>
  <si>
    <t>0499</t>
  </si>
  <si>
    <t>Алиса Л.</t>
  </si>
  <si>
    <t>Литвинова А.Р.</t>
  </si>
  <si>
    <t>0307</t>
  </si>
  <si>
    <t>0161</t>
  </si>
  <si>
    <t>0495</t>
  </si>
  <si>
    <t>София Б.</t>
  </si>
  <si>
    <t>Байрпамгазиева Л.И.</t>
  </si>
  <si>
    <t>0508</t>
  </si>
  <si>
    <t xml:space="preserve">Полина Д. </t>
  </si>
  <si>
    <t>0302</t>
  </si>
  <si>
    <t>0277</t>
  </si>
  <si>
    <t>0509</t>
  </si>
  <si>
    <t>Дарья П.</t>
  </si>
  <si>
    <t>Самохвалова Т.Г.</t>
  </si>
  <si>
    <t>0288</t>
  </si>
  <si>
    <t>0280</t>
  </si>
  <si>
    <t>0196</t>
  </si>
  <si>
    <t>0496</t>
  </si>
  <si>
    <t>София К.</t>
  </si>
  <si>
    <t>0501</t>
  </si>
  <si>
    <t>Алина А.</t>
  </si>
  <si>
    <t>0367</t>
  </si>
  <si>
    <t>0355</t>
  </si>
  <si>
    <t>Горовенко С.В.</t>
  </si>
  <si>
    <t>0219</t>
  </si>
  <si>
    <t>Николаева Е.В.</t>
  </si>
  <si>
    <t>0186</t>
  </si>
  <si>
    <t>0012</t>
  </si>
  <si>
    <t>Сабрина Г.</t>
  </si>
  <si>
    <t>0503</t>
  </si>
  <si>
    <t>Дарья Ч.</t>
  </si>
  <si>
    <t>0489</t>
  </si>
  <si>
    <t>0493</t>
  </si>
  <si>
    <t>Мартынова Н.Н.</t>
  </si>
  <si>
    <t>0505</t>
  </si>
  <si>
    <t>София П.</t>
  </si>
  <si>
    <t>3 юн</t>
  </si>
  <si>
    <t>0510</t>
  </si>
  <si>
    <t>Эмилия М.</t>
  </si>
  <si>
    <t>0019</t>
  </si>
  <si>
    <t>Ясмина Д.</t>
  </si>
  <si>
    <t>0511</t>
  </si>
  <si>
    <t>Алиса П.</t>
  </si>
  <si>
    <t>0512</t>
  </si>
  <si>
    <t>0497</t>
  </si>
  <si>
    <t>Мария Ч.</t>
  </si>
  <si>
    <t>0513</t>
  </si>
  <si>
    <t>Жасмин Т.</t>
  </si>
  <si>
    <t>0514</t>
  </si>
  <si>
    <t>Маргарита И</t>
  </si>
  <si>
    <t>0356</t>
  </si>
  <si>
    <t>Александра П.</t>
  </si>
  <si>
    <t>Айша К.</t>
  </si>
  <si>
    <t>Виктория О.</t>
  </si>
  <si>
    <t>Диана Н.</t>
  </si>
  <si>
    <t>Мария М.</t>
  </si>
  <si>
    <t>Виктория Ч.</t>
  </si>
  <si>
    <t>Арина С.</t>
  </si>
  <si>
    <t>Эвелина П.</t>
  </si>
  <si>
    <t>Самира У.</t>
  </si>
  <si>
    <t>Ульяна У.</t>
  </si>
  <si>
    <t>Заира А.</t>
  </si>
  <si>
    <t>Ясмина М.</t>
  </si>
  <si>
    <t>Василиса Ф.</t>
  </si>
  <si>
    <t>Варвара Г.</t>
  </si>
  <si>
    <t>Ксения Н.</t>
  </si>
  <si>
    <t>Ева П.</t>
  </si>
  <si>
    <t>Ксения А.</t>
  </si>
  <si>
    <t>Василиса Н.</t>
  </si>
  <si>
    <t>Валерия Г.</t>
  </si>
  <si>
    <t>Лиза К.</t>
  </si>
  <si>
    <t>Дарья Б.</t>
  </si>
  <si>
    <t>Ксения И.</t>
  </si>
  <si>
    <t>Амина М.</t>
  </si>
  <si>
    <t>Амелия Ф.</t>
  </si>
  <si>
    <t>Регина Х.</t>
  </si>
  <si>
    <t>Эмилия Я.</t>
  </si>
  <si>
    <t>Анна П.</t>
  </si>
  <si>
    <t>Сафина Ш.</t>
  </si>
  <si>
    <t>Кира К.</t>
  </si>
  <si>
    <t>Анастасия Т.</t>
  </si>
  <si>
    <t>Милана Б.</t>
  </si>
  <si>
    <t>Пелагея Е.</t>
  </si>
  <si>
    <t>Дарья Ж.</t>
  </si>
  <si>
    <t>Татьяна С.</t>
  </si>
  <si>
    <t>Виктория Д.</t>
  </si>
  <si>
    <t>Карина Н.</t>
  </si>
  <si>
    <t>Рания К.</t>
  </si>
  <si>
    <t>Яна К.</t>
  </si>
  <si>
    <t>Ангелина Т.</t>
  </si>
  <si>
    <t>Виктория У.</t>
  </si>
  <si>
    <t>Варвара И.</t>
  </si>
  <si>
    <t>Мирослава П.</t>
  </si>
  <si>
    <t>Виктория М.</t>
  </si>
  <si>
    <t>Анастасия А.</t>
  </si>
  <si>
    <t>Малика К.</t>
  </si>
  <si>
    <t>Софья 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</si>
</sst>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\ ##0.00\ _₽_-;\-* #\ ##0.00\ _₽_-;_-* &quot;-&quot;??\ _₽_-;_-@_-"/>
    <numFmt numFmtId="168" formatCode="0.00_ "/>
    <numFmt numFmtId="169" formatCode="0.000"/>
    <numFmt numFmtId="170" formatCode="0.0"/>
  </numFmts>
  <fonts count="13">
    <font>
      <sz val="11"/>
      <color theme="1"/>
      <name val="Calibri"/>
      <charset val="134"/>
      <scheme val="minor"/>
    </font>
    <font>
      <sz val="14"/>
      <color theme="1"/>
      <name val="Times New Roman"/>
      <charset val="204"/>
    </font>
    <font>
      <b/>
      <sz val="14"/>
      <color theme="1"/>
      <name val="Times New Roman"/>
      <charset val="204"/>
    </font>
    <font>
      <sz val="11"/>
      <color theme="1"/>
      <name val="Times New Roman"/>
      <charset val="204"/>
    </font>
    <font>
      <sz val="12"/>
      <color theme="1"/>
      <name val="Times New Roman"/>
      <charset val="204"/>
    </font>
    <font>
      <sz val="11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sz val="12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Times New Roman"/>
      <charset val="204"/>
    </font>
    <font>
      <b/>
      <sz val="12"/>
      <name val="Times New Roman"/>
      <charset val="204"/>
    </font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85">
    <xf numFmtId="0" fontId="0" fillId="0" borderId="0" xfId="0"/>
    <xf numFmtId="0" fontId="0" fillId="2" borderId="0" xfId="0" applyFill="1"/>
    <xf numFmtId="49" fontId="0" fillId="0" borderId="0" xfId="0" applyNumberFormat="1"/>
    <xf numFmtId="0" fontId="0" fillId="0" borderId="0" xfId="0" applyAlignment="1">
      <alignment horizontal="center"/>
    </xf>
    <xf numFmtId="49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49" fontId="3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/>
    <xf numFmtId="49" fontId="3" fillId="0" borderId="4" xfId="0" applyNumberFormat="1" applyFont="1" applyBorder="1"/>
    <xf numFmtId="0" fontId="4" fillId="0" borderId="4" xfId="0" applyFont="1" applyBorder="1" applyAlignment="1">
      <alignment horizontal="left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left"/>
    </xf>
    <xf numFmtId="2" fontId="4" fillId="0" borderId="4" xfId="0" applyNumberFormat="1" applyFont="1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" fontId="4" fillId="0" borderId="4" xfId="0" applyNumberFormat="1" applyFont="1" applyBorder="1" applyAlignment="1">
      <alignment horizontal="center"/>
    </xf>
    <xf numFmtId="0" fontId="4" fillId="2" borderId="4" xfId="0" applyFont="1" applyFill="1" applyBorder="1"/>
    <xf numFmtId="1" fontId="4" fillId="2" borderId="4" xfId="0" applyNumberFormat="1" applyFont="1" applyFill="1" applyBorder="1" applyAlignment="1">
      <alignment horizontal="center"/>
    </xf>
    <xf numFmtId="2" fontId="3" fillId="0" borderId="4" xfId="0" applyNumberFormat="1" applyFont="1" applyBorder="1"/>
    <xf numFmtId="0" fontId="9" fillId="0" borderId="4" xfId="0" applyFont="1" applyBorder="1" applyAlignment="1">
      <alignment horizontal="center"/>
    </xf>
    <xf numFmtId="2" fontId="3" fillId="0" borderId="5" xfId="0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2" fontId="3" fillId="0" borderId="5" xfId="0" applyNumberFormat="1" applyFont="1" applyBorder="1"/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168" fontId="4" fillId="2" borderId="4" xfId="0" applyNumberFormat="1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/>
    </xf>
    <xf numFmtId="2" fontId="11" fillId="2" borderId="5" xfId="0" applyNumberFormat="1" applyFont="1" applyFill="1" applyBorder="1" applyAlignment="1">
      <alignment horizontal="center"/>
    </xf>
    <xf numFmtId="2" fontId="10" fillId="0" borderId="5" xfId="0" applyNumberFormat="1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169" fontId="7" fillId="0" borderId="4" xfId="0" applyNumberFormat="1" applyFont="1" applyBorder="1" applyAlignment="1">
      <alignment horizontal="center"/>
    </xf>
    <xf numFmtId="169" fontId="4" fillId="0" borderId="4" xfId="0" applyNumberFormat="1" applyFont="1" applyBorder="1" applyAlignment="1">
      <alignment horizontal="center"/>
    </xf>
    <xf numFmtId="169" fontId="4" fillId="2" borderId="4" xfId="0" applyNumberFormat="1" applyFont="1" applyFill="1" applyBorder="1" applyAlignment="1">
      <alignment horizontal="center"/>
    </xf>
    <xf numFmtId="170" fontId="10" fillId="2" borderId="4" xfId="0" applyNumberFormat="1" applyFont="1" applyFill="1" applyBorder="1" applyAlignment="1">
      <alignment horizontal="center"/>
    </xf>
    <xf numFmtId="170" fontId="10" fillId="0" borderId="4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70" fontId="11" fillId="0" borderId="4" xfId="0" applyNumberFormat="1" applyFont="1" applyBorder="1" applyAlignment="1">
      <alignment horizontal="center"/>
    </xf>
    <xf numFmtId="170" fontId="11" fillId="2" borderId="4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2" fontId="0" fillId="0" borderId="0" xfId="0" applyNumberFormat="1" applyFill="1" applyAlignment="1">
      <alignment horizontal="center"/>
    </xf>
    <xf numFmtId="0" fontId="2" fillId="0" borderId="0" xfId="0" applyFont="1" applyAlignment="1"/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0" fontId="4" fillId="0" borderId="11" xfId="0" applyFont="1" applyBorder="1" applyAlignment="1"/>
    <xf numFmtId="0" fontId="4" fillId="0" borderId="12" xfId="0" applyFont="1" applyBorder="1" applyAlignment="1"/>
    <xf numFmtId="0" fontId="4" fillId="2" borderId="12" xfId="0" applyFont="1" applyFill="1" applyBorder="1" applyAlignment="1"/>
    <xf numFmtId="0" fontId="6" fillId="0" borderId="11" xfId="0" applyFont="1" applyBorder="1" applyAlignment="1"/>
    <xf numFmtId="0" fontId="7" fillId="2" borderId="11" xfId="0" applyFont="1" applyFill="1" applyBorder="1" applyAlignment="1"/>
    <xf numFmtId="0" fontId="4" fillId="2" borderId="11" xfId="0" applyFont="1" applyFill="1" applyBorder="1" applyAlignment="1"/>
    <xf numFmtId="49" fontId="5" fillId="0" borderId="4" xfId="0" applyNumberFormat="1" applyFont="1" applyBorder="1"/>
    <xf numFmtId="49" fontId="5" fillId="0" borderId="4" xfId="1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86"/>
  <sheetViews>
    <sheetView tabSelected="1" workbookViewId="0">
      <selection activeCell="O14" sqref="O14"/>
    </sheetView>
  </sheetViews>
  <sheetFormatPr defaultColWidth="9" defaultRowHeight="15"/>
  <cols>
    <col min="1" max="1" width="6.7109375" style="2" customWidth="1"/>
    <col min="2" max="2" width="23.85546875" style="76" customWidth="1"/>
    <col min="3" max="4" width="5.7109375" style="3" customWidth="1"/>
    <col min="5" max="5" width="21.7109375" customWidth="1"/>
    <col min="6" max="6" width="9.140625" style="3" customWidth="1"/>
    <col min="7" max="7" width="8.85546875" style="3" customWidth="1"/>
    <col min="8" max="8" width="8.28515625" customWidth="1"/>
    <col min="9" max="9" width="7.5703125" customWidth="1"/>
    <col min="10" max="10" width="8.28515625" customWidth="1"/>
    <col min="11" max="11" width="8" customWidth="1"/>
    <col min="12" max="12" width="9.7109375" style="3" customWidth="1"/>
    <col min="13" max="13" width="11" style="3" customWidth="1"/>
    <col min="14" max="14" width="9.140625" style="3"/>
  </cols>
  <sheetData>
    <row r="1" spans="1:100" ht="18.75">
      <c r="A1" s="4" t="s">
        <v>0</v>
      </c>
      <c r="B1" s="72" t="s">
        <v>1</v>
      </c>
      <c r="C1" s="6"/>
      <c r="D1" s="6"/>
      <c r="E1" s="5"/>
    </row>
    <row r="2" spans="1:100" ht="18.75">
      <c r="A2" s="4"/>
      <c r="B2" s="72" t="s">
        <v>2</v>
      </c>
      <c r="C2" s="6"/>
      <c r="D2" s="6"/>
      <c r="E2" s="5"/>
    </row>
    <row r="3" spans="1:100" ht="18.75">
      <c r="A3" s="4"/>
      <c r="B3" s="72" t="s">
        <v>3</v>
      </c>
      <c r="C3" s="6"/>
      <c r="D3" s="6"/>
      <c r="E3" s="5"/>
    </row>
    <row r="4" spans="1:100" ht="15.75">
      <c r="A4" s="7" t="s">
        <v>4</v>
      </c>
      <c r="B4" s="73" t="s">
        <v>5</v>
      </c>
      <c r="C4" s="62" t="s">
        <v>6</v>
      </c>
      <c r="D4" s="62" t="s">
        <v>7</v>
      </c>
      <c r="E4" s="62" t="s">
        <v>8</v>
      </c>
      <c r="F4" s="64" t="s">
        <v>9</v>
      </c>
      <c r="G4" s="64" t="s">
        <v>10</v>
      </c>
      <c r="H4" s="64" t="s">
        <v>11</v>
      </c>
      <c r="I4" s="38" t="s">
        <v>12</v>
      </c>
      <c r="J4" s="39" t="s">
        <v>13</v>
      </c>
      <c r="K4" s="40" t="s">
        <v>14</v>
      </c>
      <c r="L4" s="66" t="s">
        <v>15</v>
      </c>
    </row>
    <row r="5" spans="1:100" ht="48.75" customHeight="1">
      <c r="A5" s="9"/>
      <c r="B5" s="74"/>
      <c r="C5" s="63"/>
      <c r="D5" s="63"/>
      <c r="E5" s="63"/>
      <c r="F5" s="65"/>
      <c r="G5" s="65"/>
      <c r="H5" s="65"/>
      <c r="I5" s="8" t="s">
        <v>16</v>
      </c>
      <c r="J5" s="8" t="s">
        <v>16</v>
      </c>
      <c r="K5" s="38" t="s">
        <v>16</v>
      </c>
      <c r="L5" s="67"/>
      <c r="M5" s="41"/>
      <c r="N5" s="41"/>
    </row>
    <row r="6" spans="1:100" ht="15" customHeight="1">
      <c r="A6" s="10" t="s">
        <v>17</v>
      </c>
      <c r="B6" s="77" t="s">
        <v>18</v>
      </c>
      <c r="C6" s="13">
        <v>2013</v>
      </c>
      <c r="D6" s="13">
        <v>2</v>
      </c>
      <c r="E6" s="14" t="s">
        <v>19</v>
      </c>
      <c r="F6" s="13">
        <v>6</v>
      </c>
      <c r="G6" s="15">
        <v>3.1818181818181799</v>
      </c>
      <c r="H6" s="15">
        <v>14.8</v>
      </c>
      <c r="I6" s="13">
        <v>60</v>
      </c>
      <c r="J6" s="42">
        <f t="shared" ref="J6:J10" si="0">G6/5*100</f>
        <v>63.636363636363605</v>
      </c>
      <c r="K6" s="43">
        <f>H6*100/15</f>
        <v>98.666666666666671</v>
      </c>
      <c r="L6" s="44">
        <f t="shared" ref="L6:L10" si="1">I6+J6+K6</f>
        <v>222.30303030303025</v>
      </c>
      <c r="M6" s="41"/>
      <c r="N6" s="41"/>
    </row>
    <row r="7" spans="1:100" ht="15.75" customHeight="1">
      <c r="A7" s="10" t="s">
        <v>20</v>
      </c>
      <c r="B7" s="78" t="s">
        <v>21</v>
      </c>
      <c r="C7" s="17">
        <v>2011</v>
      </c>
      <c r="D7" s="17">
        <v>2</v>
      </c>
      <c r="E7" s="16" t="s">
        <v>22</v>
      </c>
      <c r="F7" s="17">
        <v>7</v>
      </c>
      <c r="G7" s="18">
        <v>3.0909</v>
      </c>
      <c r="H7" s="18">
        <v>16.774999999999999</v>
      </c>
      <c r="I7" s="17">
        <v>70</v>
      </c>
      <c r="J7" s="20">
        <f t="shared" si="0"/>
        <v>61.817999999999998</v>
      </c>
      <c r="K7" s="45">
        <f>H7*100/20</f>
        <v>83.874999999999986</v>
      </c>
      <c r="L7" s="46">
        <f t="shared" si="1"/>
        <v>215.69299999999998</v>
      </c>
      <c r="M7" s="41"/>
      <c r="N7" s="41"/>
    </row>
    <row r="8" spans="1:100" ht="15.75">
      <c r="A8" s="83" t="s">
        <v>23</v>
      </c>
      <c r="B8" s="78" t="s">
        <v>154</v>
      </c>
      <c r="C8" s="17">
        <v>2011</v>
      </c>
      <c r="D8" s="17">
        <v>1</v>
      </c>
      <c r="E8" s="16" t="s">
        <v>24</v>
      </c>
      <c r="F8" s="13">
        <v>4</v>
      </c>
      <c r="G8" s="15">
        <v>3.7272727272727302</v>
      </c>
      <c r="H8" s="15">
        <v>15.811999999999999</v>
      </c>
      <c r="I8" s="13">
        <v>40</v>
      </c>
      <c r="J8" s="42">
        <f t="shared" si="0"/>
        <v>74.545454545454604</v>
      </c>
      <c r="K8" s="45">
        <f>H8*100/20</f>
        <v>79.06</v>
      </c>
      <c r="L8" s="46">
        <f t="shared" si="1"/>
        <v>193.60545454545462</v>
      </c>
      <c r="M8" s="41"/>
    </row>
    <row r="9" spans="1:100" ht="15.75">
      <c r="A9" s="10" t="s">
        <v>25</v>
      </c>
      <c r="B9" s="77" t="s">
        <v>26</v>
      </c>
      <c r="C9" s="13">
        <v>2013</v>
      </c>
      <c r="D9" s="17" t="s">
        <v>27</v>
      </c>
      <c r="E9" s="14" t="s">
        <v>28</v>
      </c>
      <c r="F9" s="13">
        <v>3</v>
      </c>
      <c r="G9" s="18">
        <v>2.7272727272727302</v>
      </c>
      <c r="H9" s="15">
        <v>11.65</v>
      </c>
      <c r="I9" s="13">
        <v>30</v>
      </c>
      <c r="J9" s="42">
        <f t="shared" si="0"/>
        <v>54.545454545454611</v>
      </c>
      <c r="K9" s="45">
        <f>H9*100/15</f>
        <v>77.666666666666671</v>
      </c>
      <c r="L9" s="46">
        <f t="shared" si="1"/>
        <v>162.2121212121213</v>
      </c>
      <c r="M9" s="68"/>
      <c r="N9" s="68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</row>
    <row r="10" spans="1:100" ht="15.75">
      <c r="A10" s="83" t="s">
        <v>29</v>
      </c>
      <c r="B10" s="77" t="s">
        <v>155</v>
      </c>
      <c r="C10" s="13">
        <v>2009</v>
      </c>
      <c r="D10" s="17">
        <v>1</v>
      </c>
      <c r="E10" s="12" t="s">
        <v>30</v>
      </c>
      <c r="F10" s="19">
        <v>3</v>
      </c>
      <c r="G10" s="20">
        <v>3.2727272727272698</v>
      </c>
      <c r="H10" s="19">
        <v>16.262</v>
      </c>
      <c r="I10" s="19">
        <v>30</v>
      </c>
      <c r="J10" s="42">
        <f t="shared" si="0"/>
        <v>65.454545454545396</v>
      </c>
      <c r="K10" s="47">
        <f>H10*100/31</f>
        <v>52.458064516129035</v>
      </c>
      <c r="L10" s="46">
        <f t="shared" si="1"/>
        <v>147.91260997067442</v>
      </c>
      <c r="M10" s="68"/>
      <c r="N10" s="68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</row>
    <row r="11" spans="1:100" s="1" customFormat="1" ht="15.75">
      <c r="A11" s="10"/>
      <c r="B11" s="79"/>
      <c r="C11" s="22"/>
      <c r="D11" s="22"/>
      <c r="E11" s="21"/>
      <c r="F11" s="23"/>
      <c r="G11" s="24"/>
      <c r="H11" s="24"/>
      <c r="I11" s="23"/>
      <c r="J11" s="48"/>
      <c r="K11" s="49"/>
      <c r="L11" s="50"/>
      <c r="M11" s="68"/>
      <c r="N11" s="68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</row>
    <row r="12" spans="1:100" ht="15.75">
      <c r="A12" s="83" t="s">
        <v>31</v>
      </c>
      <c r="B12" s="77" t="s">
        <v>156</v>
      </c>
      <c r="C12" s="13">
        <v>2014</v>
      </c>
      <c r="D12" s="25">
        <v>2</v>
      </c>
      <c r="E12" s="14" t="s">
        <v>32</v>
      </c>
      <c r="F12" s="13">
        <v>5</v>
      </c>
      <c r="G12" s="15">
        <v>3.9090909090909101</v>
      </c>
      <c r="H12" s="18">
        <v>15.737</v>
      </c>
      <c r="I12" s="13">
        <v>50</v>
      </c>
      <c r="J12" s="42">
        <f>G12/5*100</f>
        <v>78.181818181818201</v>
      </c>
      <c r="K12" s="51">
        <f>H12*100/14</f>
        <v>112.40714285714286</v>
      </c>
      <c r="L12" s="46">
        <f>I12+J12+K12</f>
        <v>240.58896103896103</v>
      </c>
      <c r="M12" s="70"/>
      <c r="N12" s="68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</row>
    <row r="13" spans="1:100" ht="15.75">
      <c r="A13" s="83" t="s">
        <v>33</v>
      </c>
      <c r="B13" s="77" t="s">
        <v>153</v>
      </c>
      <c r="C13" s="13">
        <v>2014</v>
      </c>
      <c r="D13" s="25" t="s">
        <v>27</v>
      </c>
      <c r="E13" s="14" t="s">
        <v>28</v>
      </c>
      <c r="F13" s="13">
        <v>8</v>
      </c>
      <c r="G13" s="15">
        <v>3.0909090909090899</v>
      </c>
      <c r="H13" s="18">
        <v>11.5</v>
      </c>
      <c r="I13" s="13">
        <v>80</v>
      </c>
      <c r="J13" s="42">
        <f>G13/5*100</f>
        <v>61.818181818181792</v>
      </c>
      <c r="K13" s="51">
        <f>H13*100/14</f>
        <v>82.142857142857139</v>
      </c>
      <c r="L13" s="46">
        <f>I13+J13+K13</f>
        <v>223.96103896103892</v>
      </c>
      <c r="M13" s="68"/>
      <c r="N13" s="68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</row>
    <row r="14" spans="1:100" ht="15.75">
      <c r="A14" s="83" t="s">
        <v>34</v>
      </c>
      <c r="B14" s="77" t="s">
        <v>157</v>
      </c>
      <c r="C14" s="13">
        <v>2014</v>
      </c>
      <c r="D14" s="25" t="s">
        <v>35</v>
      </c>
      <c r="E14" s="14" t="s">
        <v>36</v>
      </c>
      <c r="F14" s="13">
        <v>4</v>
      </c>
      <c r="G14" s="15">
        <v>3</v>
      </c>
      <c r="H14" s="18">
        <v>16.399999999999999</v>
      </c>
      <c r="I14" s="13">
        <v>40</v>
      </c>
      <c r="J14" s="42">
        <f>G14/5*100</f>
        <v>60</v>
      </c>
      <c r="K14" s="51">
        <f>H14*100/14</f>
        <v>117.14285714285712</v>
      </c>
      <c r="L14" s="46">
        <f>I14+J14+K14</f>
        <v>217.14285714285711</v>
      </c>
      <c r="M14" s="68"/>
      <c r="N14" s="68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</row>
    <row r="15" spans="1:100" ht="15.75">
      <c r="A15" s="83" t="s">
        <v>37</v>
      </c>
      <c r="B15" s="77" t="s">
        <v>158</v>
      </c>
      <c r="C15" s="13">
        <v>2014</v>
      </c>
      <c r="D15" s="25" t="s">
        <v>27</v>
      </c>
      <c r="E15" s="14" t="s">
        <v>38</v>
      </c>
      <c r="F15" s="13">
        <v>3</v>
      </c>
      <c r="G15" s="15">
        <v>3.4545454545454501</v>
      </c>
      <c r="H15" s="18">
        <v>14.45</v>
      </c>
      <c r="I15" s="13">
        <v>30</v>
      </c>
      <c r="J15" s="42">
        <f>G15/5*100</f>
        <v>69.090909090909008</v>
      </c>
      <c r="K15" s="51">
        <f>H15*100/14</f>
        <v>103.21428571428571</v>
      </c>
      <c r="L15" s="46">
        <f>I15+J15+K15</f>
        <v>202.30519480519473</v>
      </c>
      <c r="M15" s="68"/>
      <c r="N15" s="68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</row>
    <row r="16" spans="1:100" ht="15.75">
      <c r="A16" s="84" t="s">
        <v>39</v>
      </c>
      <c r="B16" s="80" t="s">
        <v>40</v>
      </c>
      <c r="C16" s="13">
        <v>2014</v>
      </c>
      <c r="D16" s="25">
        <v>3</v>
      </c>
      <c r="E16" s="14" t="s">
        <v>41</v>
      </c>
      <c r="F16" s="13">
        <v>3</v>
      </c>
      <c r="G16" s="15">
        <v>2.9090909090909101</v>
      </c>
      <c r="H16" s="18">
        <v>14.465999999999999</v>
      </c>
      <c r="I16" s="13">
        <v>30</v>
      </c>
      <c r="J16" s="42">
        <f>G16/5*100</f>
        <v>58.181818181818201</v>
      </c>
      <c r="K16" s="51">
        <f>H16*100/14</f>
        <v>103.32857142857142</v>
      </c>
      <c r="L16" s="46">
        <f>I16+J16+K16</f>
        <v>191.51038961038961</v>
      </c>
      <c r="M16" s="70"/>
      <c r="N16" s="68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</row>
    <row r="17" spans="1:100" s="1" customFormat="1" ht="15.75">
      <c r="A17" s="10"/>
      <c r="B17" s="79"/>
      <c r="C17" s="22"/>
      <c r="D17" s="22"/>
      <c r="E17" s="21"/>
      <c r="F17" s="23"/>
      <c r="G17" s="24"/>
      <c r="H17" s="24"/>
      <c r="I17" s="23"/>
      <c r="J17" s="48"/>
      <c r="K17" s="49"/>
      <c r="L17" s="50"/>
      <c r="M17" s="70"/>
      <c r="N17" s="68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</row>
    <row r="18" spans="1:100" ht="15.75">
      <c r="A18" s="83" t="s">
        <v>42</v>
      </c>
      <c r="B18" s="77" t="s">
        <v>161</v>
      </c>
      <c r="C18" s="26">
        <v>2015</v>
      </c>
      <c r="D18" s="13" t="s">
        <v>27</v>
      </c>
      <c r="E18" s="27" t="s">
        <v>43</v>
      </c>
      <c r="F18" s="28">
        <v>7</v>
      </c>
      <c r="G18" s="15">
        <v>4.2727272727272698</v>
      </c>
      <c r="H18" s="15">
        <v>17.850000000000001</v>
      </c>
      <c r="I18" s="28">
        <v>70</v>
      </c>
      <c r="J18" s="42">
        <f t="shared" ref="J18:J25" si="2">G18/5*100</f>
        <v>85.454545454545396</v>
      </c>
      <c r="K18" s="52">
        <f t="shared" ref="K18:K29" si="3">H18*100/10</f>
        <v>178.50000000000003</v>
      </c>
      <c r="L18" s="46">
        <f t="shared" ref="L18:L31" si="4">I18+J18+K18</f>
        <v>333.95454545454538</v>
      </c>
      <c r="M18" s="68"/>
      <c r="N18" s="68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</row>
    <row r="19" spans="1:100" ht="15.75">
      <c r="A19" s="83" t="s">
        <v>44</v>
      </c>
      <c r="B19" s="77" t="s">
        <v>162</v>
      </c>
      <c r="C19" s="13">
        <v>2015</v>
      </c>
      <c r="D19" s="13" t="s">
        <v>27</v>
      </c>
      <c r="E19" s="14" t="s">
        <v>45</v>
      </c>
      <c r="F19" s="28">
        <v>5</v>
      </c>
      <c r="G19" s="15">
        <v>4.3636363636363598</v>
      </c>
      <c r="H19" s="15">
        <v>16.25</v>
      </c>
      <c r="I19" s="28">
        <v>50</v>
      </c>
      <c r="J19" s="42">
        <f t="shared" si="2"/>
        <v>87.272727272727195</v>
      </c>
      <c r="K19" s="52">
        <f t="shared" si="3"/>
        <v>162.5</v>
      </c>
      <c r="L19" s="46">
        <f t="shared" si="4"/>
        <v>299.7727272727272</v>
      </c>
      <c r="M19" s="68"/>
      <c r="N19" s="71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</row>
    <row r="20" spans="1:100" ht="15.75" customHeight="1">
      <c r="A20" s="83" t="s">
        <v>46</v>
      </c>
      <c r="B20" s="77" t="s">
        <v>163</v>
      </c>
      <c r="C20" s="13">
        <v>2015</v>
      </c>
      <c r="D20" s="25">
        <v>3</v>
      </c>
      <c r="E20" s="14" t="s">
        <v>36</v>
      </c>
      <c r="F20" s="28">
        <v>5</v>
      </c>
      <c r="G20" s="15">
        <v>4</v>
      </c>
      <c r="H20" s="15">
        <v>16.95</v>
      </c>
      <c r="I20" s="28">
        <v>50</v>
      </c>
      <c r="J20" s="42">
        <f t="shared" si="2"/>
        <v>80</v>
      </c>
      <c r="K20" s="52">
        <f t="shared" si="3"/>
        <v>169.5</v>
      </c>
      <c r="L20" s="46">
        <f t="shared" si="4"/>
        <v>299.5</v>
      </c>
      <c r="M20" s="68"/>
      <c r="N20" s="68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</row>
    <row r="21" spans="1:100" ht="15.75" customHeight="1">
      <c r="A21" s="83" t="s">
        <v>47</v>
      </c>
      <c r="B21" s="77" t="s">
        <v>164</v>
      </c>
      <c r="C21" s="13">
        <v>2015</v>
      </c>
      <c r="D21" s="13" t="s">
        <v>27</v>
      </c>
      <c r="E21" s="11" t="s">
        <v>48</v>
      </c>
      <c r="F21" s="13">
        <v>6</v>
      </c>
      <c r="G21" s="15">
        <v>4.2727272727272698</v>
      </c>
      <c r="H21" s="53">
        <v>14.8</v>
      </c>
      <c r="I21" s="13">
        <v>60</v>
      </c>
      <c r="J21" s="42">
        <f t="shared" si="2"/>
        <v>85.454545454545396</v>
      </c>
      <c r="K21" s="52">
        <f t="shared" si="3"/>
        <v>148</v>
      </c>
      <c r="L21" s="46">
        <f t="shared" si="4"/>
        <v>293.45454545454538</v>
      </c>
      <c r="M21" s="68"/>
      <c r="N21" s="68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</row>
    <row r="22" spans="1:100" ht="15.75" customHeight="1">
      <c r="A22" s="83" t="s">
        <v>49</v>
      </c>
      <c r="B22" s="77" t="s">
        <v>165</v>
      </c>
      <c r="C22" s="13">
        <v>2015</v>
      </c>
      <c r="D22" s="13" t="s">
        <v>27</v>
      </c>
      <c r="E22" s="14" t="s">
        <v>50</v>
      </c>
      <c r="F22" s="28">
        <v>9</v>
      </c>
      <c r="G22" s="15">
        <v>3.2727272727272698</v>
      </c>
      <c r="H22" s="15">
        <v>13.6</v>
      </c>
      <c r="I22" s="28">
        <v>90</v>
      </c>
      <c r="J22" s="42">
        <f t="shared" si="2"/>
        <v>65.454545454545396</v>
      </c>
      <c r="K22" s="52">
        <f t="shared" si="3"/>
        <v>136</v>
      </c>
      <c r="L22" s="46">
        <f t="shared" si="4"/>
        <v>291.45454545454538</v>
      </c>
      <c r="M22" s="68"/>
      <c r="N22" s="68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</row>
    <row r="23" spans="1:100" ht="15.75" customHeight="1">
      <c r="A23" s="83" t="s">
        <v>51</v>
      </c>
      <c r="B23" s="77" t="s">
        <v>160</v>
      </c>
      <c r="C23" s="13">
        <v>2015</v>
      </c>
      <c r="D23" s="25">
        <v>3</v>
      </c>
      <c r="E23" s="14" t="s">
        <v>41</v>
      </c>
      <c r="F23" s="13">
        <v>3</v>
      </c>
      <c r="G23" s="15">
        <v>4</v>
      </c>
      <c r="H23" s="13">
        <v>15.05</v>
      </c>
      <c r="I23" s="13">
        <v>30</v>
      </c>
      <c r="J23" s="42">
        <f t="shared" si="2"/>
        <v>80</v>
      </c>
      <c r="K23" s="52">
        <f t="shared" si="3"/>
        <v>150.5</v>
      </c>
      <c r="L23" s="46">
        <f t="shared" si="4"/>
        <v>260.5</v>
      </c>
      <c r="M23" s="68"/>
      <c r="N23" s="68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</row>
    <row r="24" spans="1:100" ht="15.75" customHeight="1">
      <c r="A24" s="10" t="s">
        <v>52</v>
      </c>
      <c r="B24" s="77" t="s">
        <v>53</v>
      </c>
      <c r="C24" s="13">
        <v>2015</v>
      </c>
      <c r="D24" s="25" t="s">
        <v>54</v>
      </c>
      <c r="E24" s="14" t="s">
        <v>19</v>
      </c>
      <c r="F24" s="28">
        <v>4</v>
      </c>
      <c r="G24" s="15">
        <v>4.0909090909090899</v>
      </c>
      <c r="H24" s="15">
        <v>12.975</v>
      </c>
      <c r="I24" s="28">
        <v>40</v>
      </c>
      <c r="J24" s="42">
        <f t="shared" si="2"/>
        <v>81.818181818181799</v>
      </c>
      <c r="K24" s="52">
        <f t="shared" si="3"/>
        <v>129.75</v>
      </c>
      <c r="L24" s="46">
        <f t="shared" si="4"/>
        <v>251.56818181818181</v>
      </c>
      <c r="M24" s="68"/>
      <c r="N24" s="68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</row>
    <row r="25" spans="1:100" ht="15.75">
      <c r="A25" s="83" t="s">
        <v>55</v>
      </c>
      <c r="B25" s="77" t="s">
        <v>159</v>
      </c>
      <c r="C25" s="13">
        <v>2015</v>
      </c>
      <c r="D25" s="25" t="s">
        <v>27</v>
      </c>
      <c r="E25" s="14" t="s">
        <v>30</v>
      </c>
      <c r="F25" s="13"/>
      <c r="G25" s="15"/>
      <c r="H25" s="15">
        <v>11.9</v>
      </c>
      <c r="I25" s="13"/>
      <c r="J25" s="42">
        <f t="shared" si="2"/>
        <v>0</v>
      </c>
      <c r="K25" s="52">
        <f t="shared" si="3"/>
        <v>119</v>
      </c>
      <c r="L25" s="46">
        <f t="shared" si="4"/>
        <v>119</v>
      </c>
      <c r="M25" s="68"/>
      <c r="N25" s="68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</row>
    <row r="26" spans="1:100" ht="15.75">
      <c r="A26" s="10" t="s">
        <v>56</v>
      </c>
      <c r="B26" s="77" t="s">
        <v>57</v>
      </c>
      <c r="C26" s="13">
        <v>2015</v>
      </c>
      <c r="D26" s="25" t="s">
        <v>54</v>
      </c>
      <c r="E26" s="14" t="s">
        <v>38</v>
      </c>
      <c r="F26" s="13"/>
      <c r="G26" s="15"/>
      <c r="H26" s="15">
        <v>16.8</v>
      </c>
      <c r="I26" s="13"/>
      <c r="J26" s="42"/>
      <c r="K26" s="52">
        <f t="shared" si="3"/>
        <v>168</v>
      </c>
      <c r="L26" s="46">
        <f t="shared" si="4"/>
        <v>168</v>
      </c>
      <c r="M26" s="68"/>
      <c r="N26" s="68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</row>
    <row r="27" spans="1:100" ht="15.75">
      <c r="A27" s="10" t="s">
        <v>58</v>
      </c>
      <c r="B27" s="77" t="s">
        <v>59</v>
      </c>
      <c r="C27" s="13">
        <v>2015</v>
      </c>
      <c r="D27" s="25" t="s">
        <v>27</v>
      </c>
      <c r="E27" s="14" t="s">
        <v>50</v>
      </c>
      <c r="F27" s="13"/>
      <c r="G27" s="15"/>
      <c r="H27" s="13">
        <v>14.4</v>
      </c>
      <c r="I27" s="13"/>
      <c r="J27" s="42"/>
      <c r="K27" s="52">
        <f t="shared" si="3"/>
        <v>144</v>
      </c>
      <c r="L27" s="46">
        <f t="shared" si="4"/>
        <v>144</v>
      </c>
      <c r="M27" s="68"/>
      <c r="N27" s="68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</row>
    <row r="28" spans="1:100" ht="15.75">
      <c r="A28" s="83" t="s">
        <v>60</v>
      </c>
      <c r="B28" s="77" t="s">
        <v>166</v>
      </c>
      <c r="C28" s="13">
        <v>2015</v>
      </c>
      <c r="D28" s="25">
        <v>3</v>
      </c>
      <c r="E28" s="14" t="s">
        <v>38</v>
      </c>
      <c r="F28" s="28"/>
      <c r="G28" s="15"/>
      <c r="H28" s="15">
        <v>14.016999999999999</v>
      </c>
      <c r="I28" s="28"/>
      <c r="J28" s="42"/>
      <c r="K28" s="52">
        <f t="shared" si="3"/>
        <v>140.17000000000002</v>
      </c>
      <c r="L28" s="46">
        <f t="shared" si="4"/>
        <v>140.17000000000002</v>
      </c>
      <c r="M28" s="68"/>
      <c r="N28" s="68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</row>
    <row r="29" spans="1:100" ht="15.75">
      <c r="A29" s="83" t="s">
        <v>61</v>
      </c>
      <c r="B29" s="77" t="s">
        <v>167</v>
      </c>
      <c r="C29" s="13">
        <v>2015</v>
      </c>
      <c r="D29" s="25">
        <v>3</v>
      </c>
      <c r="E29" s="14" t="s">
        <v>41</v>
      </c>
      <c r="F29" s="13"/>
      <c r="G29" s="15"/>
      <c r="H29" s="13">
        <v>12.45</v>
      </c>
      <c r="I29" s="13"/>
      <c r="J29" s="42"/>
      <c r="K29" s="52">
        <f t="shared" si="3"/>
        <v>124.5</v>
      </c>
      <c r="L29" s="46">
        <f t="shared" si="4"/>
        <v>124.5</v>
      </c>
      <c r="M29" s="68"/>
      <c r="N29" s="68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</row>
    <row r="30" spans="1:100" ht="15.75">
      <c r="A30" s="83" t="s">
        <v>62</v>
      </c>
      <c r="B30" s="77" t="s">
        <v>168</v>
      </c>
      <c r="C30" s="13">
        <v>2015</v>
      </c>
      <c r="D30" s="25" t="s">
        <v>54</v>
      </c>
      <c r="E30" s="14" t="s">
        <v>24</v>
      </c>
      <c r="F30" s="13">
        <v>3</v>
      </c>
      <c r="G30" s="15">
        <v>4.1818181818181799</v>
      </c>
      <c r="H30" s="15"/>
      <c r="I30" s="13">
        <v>30</v>
      </c>
      <c r="J30" s="42">
        <f>G30/5*100</f>
        <v>83.636363636363598</v>
      </c>
      <c r="K30" s="45"/>
      <c r="L30" s="46">
        <f t="shared" si="4"/>
        <v>113.6363636363636</v>
      </c>
      <c r="M30" s="68"/>
      <c r="N30" s="68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</row>
    <row r="31" spans="1:100" ht="15.75">
      <c r="A31" s="83" t="s">
        <v>63</v>
      </c>
      <c r="B31" s="77" t="s">
        <v>169</v>
      </c>
      <c r="C31" s="13">
        <v>2015</v>
      </c>
      <c r="D31" s="25" t="s">
        <v>27</v>
      </c>
      <c r="E31" s="27" t="s">
        <v>28</v>
      </c>
      <c r="F31" s="28"/>
      <c r="G31" s="15"/>
      <c r="H31" s="54">
        <v>10.35</v>
      </c>
      <c r="I31" s="28"/>
      <c r="J31" s="42"/>
      <c r="K31" s="52">
        <f>H31*100/10</f>
        <v>103.5</v>
      </c>
      <c r="L31" s="46">
        <f t="shared" si="4"/>
        <v>103.5</v>
      </c>
      <c r="M31" s="68"/>
      <c r="N31" s="68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</row>
    <row r="32" spans="1:100" s="1" customFormat="1" ht="15.75">
      <c r="A32" s="10"/>
      <c r="B32" s="81"/>
      <c r="C32" s="23"/>
      <c r="D32" s="23"/>
      <c r="E32" s="29"/>
      <c r="F32" s="30"/>
      <c r="G32" s="24"/>
      <c r="H32" s="55"/>
      <c r="I32" s="30"/>
      <c r="J32" s="48"/>
      <c r="K32" s="56"/>
      <c r="L32" s="50"/>
      <c r="M32" s="68"/>
      <c r="N32" s="68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</row>
    <row r="33" spans="1:100" ht="15.75">
      <c r="A33" s="83" t="s">
        <v>64</v>
      </c>
      <c r="B33" s="77" t="s">
        <v>170</v>
      </c>
      <c r="C33" s="13">
        <v>2016</v>
      </c>
      <c r="D33" s="25" t="s">
        <v>54</v>
      </c>
      <c r="E33" s="31" t="s">
        <v>38</v>
      </c>
      <c r="F33" s="28">
        <v>5</v>
      </c>
      <c r="G33" s="15">
        <v>4.6363636363636402</v>
      </c>
      <c r="H33" s="15">
        <v>19.7</v>
      </c>
      <c r="I33" s="28">
        <v>50</v>
      </c>
      <c r="J33" s="42">
        <f t="shared" ref="J33:J65" si="5">G33/5*100</f>
        <v>92.727272727272805</v>
      </c>
      <c r="K33" s="57">
        <f t="shared" ref="K33:K66" si="6">H33*100/9</f>
        <v>218.88888888888889</v>
      </c>
      <c r="L33" s="46">
        <f t="shared" ref="L33:L69" si="7">I33+J33+K33</f>
        <v>361.61616161616166</v>
      </c>
      <c r="M33" s="68"/>
      <c r="N33" s="68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</row>
    <row r="34" spans="1:100" ht="15.75">
      <c r="A34" s="83" t="s">
        <v>65</v>
      </c>
      <c r="B34" s="80" t="s">
        <v>66</v>
      </c>
      <c r="C34" s="32">
        <v>2016</v>
      </c>
      <c r="D34" s="13" t="s">
        <v>27</v>
      </c>
      <c r="E34" s="27" t="s">
        <v>48</v>
      </c>
      <c r="F34" s="13">
        <v>4</v>
      </c>
      <c r="G34" s="15">
        <v>4.9090909090909101</v>
      </c>
      <c r="H34" s="15">
        <v>17.3</v>
      </c>
      <c r="I34" s="13">
        <v>40</v>
      </c>
      <c r="J34" s="42">
        <f t="shared" si="5"/>
        <v>98.181818181818201</v>
      </c>
      <c r="K34" s="57">
        <f t="shared" si="6"/>
        <v>192.22222222222223</v>
      </c>
      <c r="L34" s="46">
        <f t="shared" si="7"/>
        <v>330.40404040404042</v>
      </c>
      <c r="M34" s="68"/>
      <c r="N34" s="68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</row>
    <row r="35" spans="1:100" ht="15.75">
      <c r="A35" s="83" t="s">
        <v>67</v>
      </c>
      <c r="B35" s="77" t="s">
        <v>171</v>
      </c>
      <c r="C35" s="13">
        <v>2016</v>
      </c>
      <c r="D35" s="25" t="s">
        <v>54</v>
      </c>
      <c r="E35" s="14" t="s">
        <v>68</v>
      </c>
      <c r="F35" s="13">
        <v>5</v>
      </c>
      <c r="G35" s="15">
        <v>4.3636363636363598</v>
      </c>
      <c r="H35" s="13">
        <v>17.2</v>
      </c>
      <c r="I35" s="13">
        <v>50</v>
      </c>
      <c r="J35" s="42">
        <f t="shared" si="5"/>
        <v>87.272727272727195</v>
      </c>
      <c r="K35" s="57">
        <f t="shared" si="6"/>
        <v>191.11111111111111</v>
      </c>
      <c r="L35" s="46">
        <f t="shared" si="7"/>
        <v>328.38383838383834</v>
      </c>
      <c r="M35" s="68"/>
      <c r="N35" s="68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</row>
    <row r="36" spans="1:100" ht="15.75">
      <c r="A36" s="83" t="s">
        <v>69</v>
      </c>
      <c r="B36" s="77" t="s">
        <v>172</v>
      </c>
      <c r="C36" s="13">
        <v>2016</v>
      </c>
      <c r="D36" s="13" t="s">
        <v>27</v>
      </c>
      <c r="E36" s="31" t="s">
        <v>38</v>
      </c>
      <c r="F36" s="13">
        <v>4</v>
      </c>
      <c r="G36" s="15">
        <v>4.9090909090909101</v>
      </c>
      <c r="H36" s="13">
        <v>16.600000000000001</v>
      </c>
      <c r="I36" s="13">
        <v>40</v>
      </c>
      <c r="J36" s="42">
        <f t="shared" si="5"/>
        <v>98.181818181818201</v>
      </c>
      <c r="K36" s="57">
        <f t="shared" si="6"/>
        <v>184.44444444444446</v>
      </c>
      <c r="L36" s="46">
        <f t="shared" si="7"/>
        <v>322.62626262626264</v>
      </c>
      <c r="M36" s="68"/>
      <c r="N36" s="68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</row>
    <row r="37" spans="1:100" ht="15.75">
      <c r="A37" s="83" t="s">
        <v>70</v>
      </c>
      <c r="B37" s="77" t="s">
        <v>173</v>
      </c>
      <c r="C37" s="13">
        <v>2016</v>
      </c>
      <c r="D37" s="25" t="s">
        <v>27</v>
      </c>
      <c r="E37" s="14" t="s">
        <v>71</v>
      </c>
      <c r="F37" s="13">
        <v>4</v>
      </c>
      <c r="G37" s="15">
        <v>4.4444444444444402</v>
      </c>
      <c r="H37" s="15">
        <v>17.25</v>
      </c>
      <c r="I37" s="13">
        <v>40</v>
      </c>
      <c r="J37" s="42">
        <f t="shared" si="5"/>
        <v>88.8888888888888</v>
      </c>
      <c r="K37" s="57">
        <f t="shared" si="6"/>
        <v>191.66666666666666</v>
      </c>
      <c r="L37" s="46">
        <f t="shared" si="7"/>
        <v>320.55555555555543</v>
      </c>
      <c r="M37" s="68"/>
      <c r="N37" s="68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</row>
    <row r="38" spans="1:100" ht="15.75">
      <c r="A38" s="83" t="s">
        <v>72</v>
      </c>
      <c r="B38" s="77" t="s">
        <v>174</v>
      </c>
      <c r="C38" s="13">
        <v>2016</v>
      </c>
      <c r="D38" s="25" t="s">
        <v>54</v>
      </c>
      <c r="E38" s="14" t="s">
        <v>38</v>
      </c>
      <c r="F38" s="13">
        <v>3</v>
      </c>
      <c r="G38" s="15">
        <v>4.9090909090909101</v>
      </c>
      <c r="H38" s="15">
        <v>17.3</v>
      </c>
      <c r="I38" s="13">
        <v>30</v>
      </c>
      <c r="J38" s="42">
        <f t="shared" si="5"/>
        <v>98.181818181818201</v>
      </c>
      <c r="K38" s="57">
        <f t="shared" si="6"/>
        <v>192.22222222222223</v>
      </c>
      <c r="L38" s="46">
        <f t="shared" si="7"/>
        <v>320.40404040404042</v>
      </c>
      <c r="M38" s="68"/>
      <c r="N38" s="68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</row>
    <row r="39" spans="1:100" ht="15.75">
      <c r="A39" s="83" t="s">
        <v>73</v>
      </c>
      <c r="B39" s="77" t="s">
        <v>175</v>
      </c>
      <c r="C39" s="13">
        <v>2016</v>
      </c>
      <c r="D39" s="25" t="s">
        <v>54</v>
      </c>
      <c r="E39" s="14" t="s">
        <v>50</v>
      </c>
      <c r="F39" s="13">
        <v>3</v>
      </c>
      <c r="G39" s="15">
        <v>4.4545454545454497</v>
      </c>
      <c r="H39" s="54">
        <v>18.100000000000001</v>
      </c>
      <c r="I39" s="13">
        <v>30</v>
      </c>
      <c r="J39" s="42">
        <f t="shared" si="5"/>
        <v>89.090909090908994</v>
      </c>
      <c r="K39" s="57">
        <f t="shared" si="6"/>
        <v>201.11111111111114</v>
      </c>
      <c r="L39" s="46">
        <f t="shared" si="7"/>
        <v>320.20202020202015</v>
      </c>
      <c r="M39" s="68"/>
      <c r="N39" s="68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</row>
    <row r="40" spans="1:100" ht="15.75">
      <c r="A40" s="83" t="s">
        <v>74</v>
      </c>
      <c r="B40" s="77" t="s">
        <v>176</v>
      </c>
      <c r="C40" s="13">
        <v>2016</v>
      </c>
      <c r="D40" s="25" t="s">
        <v>54</v>
      </c>
      <c r="E40" s="33" t="s">
        <v>75</v>
      </c>
      <c r="F40" s="13">
        <v>6</v>
      </c>
      <c r="G40" s="15">
        <v>3.7272727272727302</v>
      </c>
      <c r="H40" s="54">
        <v>16.7</v>
      </c>
      <c r="I40" s="13">
        <v>60</v>
      </c>
      <c r="J40" s="42">
        <f t="shared" si="5"/>
        <v>74.545454545454604</v>
      </c>
      <c r="K40" s="57">
        <f t="shared" si="6"/>
        <v>185.55555555555554</v>
      </c>
      <c r="L40" s="46">
        <f t="shared" si="7"/>
        <v>320.10101010101016</v>
      </c>
      <c r="M40" s="68"/>
      <c r="N40" s="68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</row>
    <row r="41" spans="1:100" ht="15.75">
      <c r="A41" s="83" t="s">
        <v>76</v>
      </c>
      <c r="B41" s="77" t="s">
        <v>177</v>
      </c>
      <c r="C41" s="32">
        <v>2016</v>
      </c>
      <c r="D41" s="13" t="s">
        <v>27</v>
      </c>
      <c r="E41" s="16" t="s">
        <v>77</v>
      </c>
      <c r="F41" s="13">
        <v>3</v>
      </c>
      <c r="G41" s="15">
        <v>4.2727272727272698</v>
      </c>
      <c r="H41" s="15">
        <v>18</v>
      </c>
      <c r="I41" s="13">
        <v>30</v>
      </c>
      <c r="J41" s="42">
        <f t="shared" si="5"/>
        <v>85.454545454545396</v>
      </c>
      <c r="K41" s="57">
        <f t="shared" si="6"/>
        <v>200</v>
      </c>
      <c r="L41" s="46">
        <f t="shared" si="7"/>
        <v>315.45454545454538</v>
      </c>
      <c r="M41" s="68"/>
      <c r="N41" s="68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</row>
    <row r="42" spans="1:100" ht="15.75">
      <c r="A42" s="10" t="s">
        <v>78</v>
      </c>
      <c r="B42" s="77" t="s">
        <v>79</v>
      </c>
      <c r="C42" s="13">
        <v>2016</v>
      </c>
      <c r="D42" s="25" t="s">
        <v>54</v>
      </c>
      <c r="E42" s="33" t="s">
        <v>75</v>
      </c>
      <c r="F42" s="13">
        <v>4</v>
      </c>
      <c r="G42" s="15">
        <v>3.8181818181818201</v>
      </c>
      <c r="H42" s="15">
        <v>17.7</v>
      </c>
      <c r="I42" s="13">
        <v>40</v>
      </c>
      <c r="J42" s="42">
        <f t="shared" si="5"/>
        <v>76.363636363636402</v>
      </c>
      <c r="K42" s="57">
        <f t="shared" si="6"/>
        <v>196.66666666666666</v>
      </c>
      <c r="L42" s="46">
        <f t="shared" si="7"/>
        <v>313.03030303030306</v>
      </c>
      <c r="M42" s="68"/>
      <c r="N42" s="68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</row>
    <row r="43" spans="1:100" ht="15.75">
      <c r="A43" s="83" t="s">
        <v>80</v>
      </c>
      <c r="B43" s="77" t="s">
        <v>178</v>
      </c>
      <c r="C43" s="13">
        <v>2016</v>
      </c>
      <c r="D43" s="13" t="s">
        <v>27</v>
      </c>
      <c r="E43" s="34" t="s">
        <v>81</v>
      </c>
      <c r="F43" s="13">
        <v>4</v>
      </c>
      <c r="G43" s="15">
        <v>4.4545454545454497</v>
      </c>
      <c r="H43" s="13">
        <v>16.5</v>
      </c>
      <c r="I43" s="13">
        <v>40</v>
      </c>
      <c r="J43" s="42">
        <f t="shared" si="5"/>
        <v>89.090909090908994</v>
      </c>
      <c r="K43" s="57">
        <f t="shared" si="6"/>
        <v>183.33333333333334</v>
      </c>
      <c r="L43" s="46">
        <f t="shared" si="7"/>
        <v>312.42424242424238</v>
      </c>
      <c r="M43" s="68"/>
      <c r="N43" s="68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</row>
    <row r="44" spans="1:100" ht="15.75">
      <c r="A44" s="10" t="s">
        <v>82</v>
      </c>
      <c r="B44" s="77" t="s">
        <v>83</v>
      </c>
      <c r="C44" s="13">
        <v>2016</v>
      </c>
      <c r="D44" s="13" t="s">
        <v>27</v>
      </c>
      <c r="E44" s="34" t="s">
        <v>81</v>
      </c>
      <c r="F44" s="13">
        <v>5</v>
      </c>
      <c r="G44" s="15">
        <v>3.9090909090909101</v>
      </c>
      <c r="H44" s="15">
        <v>16.2</v>
      </c>
      <c r="I44" s="13">
        <v>50</v>
      </c>
      <c r="J44" s="42">
        <f t="shared" si="5"/>
        <v>78.181818181818201</v>
      </c>
      <c r="K44" s="57">
        <f t="shared" si="6"/>
        <v>180</v>
      </c>
      <c r="L44" s="46">
        <f t="shared" si="7"/>
        <v>308.18181818181819</v>
      </c>
      <c r="M44" s="68"/>
      <c r="N44" s="68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</row>
    <row r="45" spans="1:100" ht="15.75">
      <c r="A45" s="83" t="s">
        <v>84</v>
      </c>
      <c r="B45" s="77" t="s">
        <v>179</v>
      </c>
      <c r="C45" s="13">
        <v>2016</v>
      </c>
      <c r="D45" s="25" t="s">
        <v>27</v>
      </c>
      <c r="E45" s="33" t="s">
        <v>71</v>
      </c>
      <c r="F45" s="13">
        <v>3</v>
      </c>
      <c r="G45" s="15">
        <v>4.2727272727272698</v>
      </c>
      <c r="H45" s="13">
        <v>17.3</v>
      </c>
      <c r="I45" s="13">
        <v>30</v>
      </c>
      <c r="J45" s="42">
        <f t="shared" si="5"/>
        <v>85.454545454545396</v>
      </c>
      <c r="K45" s="57">
        <f t="shared" si="6"/>
        <v>192.22222222222223</v>
      </c>
      <c r="L45" s="46">
        <f t="shared" si="7"/>
        <v>307.67676767676761</v>
      </c>
      <c r="M45" s="68"/>
      <c r="N45" s="68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</row>
    <row r="46" spans="1:100" ht="15.75">
      <c r="A46" s="83" t="s">
        <v>85</v>
      </c>
      <c r="B46" s="77" t="s">
        <v>180</v>
      </c>
      <c r="C46" s="32">
        <v>2016</v>
      </c>
      <c r="D46" s="13" t="s">
        <v>27</v>
      </c>
      <c r="E46" s="34" t="s">
        <v>71</v>
      </c>
      <c r="F46" s="28">
        <v>3</v>
      </c>
      <c r="G46" s="15">
        <v>4.2727272727272698</v>
      </c>
      <c r="H46" s="58">
        <v>17</v>
      </c>
      <c r="I46" s="28">
        <v>30</v>
      </c>
      <c r="J46" s="42">
        <f t="shared" si="5"/>
        <v>85.454545454545396</v>
      </c>
      <c r="K46" s="57">
        <f t="shared" si="6"/>
        <v>188.88888888888889</v>
      </c>
      <c r="L46" s="46">
        <f t="shared" si="7"/>
        <v>304.3434343434343</v>
      </c>
      <c r="M46" s="68"/>
      <c r="N46" s="68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</row>
    <row r="47" spans="1:100" ht="15.75">
      <c r="A47" s="83" t="s">
        <v>86</v>
      </c>
      <c r="B47" s="77" t="s">
        <v>181</v>
      </c>
      <c r="C47" s="32">
        <v>2016</v>
      </c>
      <c r="D47" s="13" t="s">
        <v>27</v>
      </c>
      <c r="E47" s="35" t="s">
        <v>48</v>
      </c>
      <c r="F47" s="28">
        <v>3</v>
      </c>
      <c r="G47" s="15">
        <v>4.7272727272727302</v>
      </c>
      <c r="H47" s="54">
        <v>16.149999999999999</v>
      </c>
      <c r="I47" s="28">
        <v>30</v>
      </c>
      <c r="J47" s="42">
        <f t="shared" si="5"/>
        <v>94.545454545454604</v>
      </c>
      <c r="K47" s="57">
        <f t="shared" si="6"/>
        <v>179.44444444444443</v>
      </c>
      <c r="L47" s="46">
        <f t="shared" si="7"/>
        <v>303.98989898989902</v>
      </c>
      <c r="M47" s="68"/>
      <c r="N47" s="68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</row>
    <row r="48" spans="1:100" ht="15.75">
      <c r="A48" s="10" t="s">
        <v>87</v>
      </c>
      <c r="B48" s="77" t="s">
        <v>88</v>
      </c>
      <c r="C48" s="13">
        <v>2016</v>
      </c>
      <c r="D48" s="25" t="s">
        <v>54</v>
      </c>
      <c r="E48" s="33" t="s">
        <v>75</v>
      </c>
      <c r="F48" s="13">
        <v>5</v>
      </c>
      <c r="G48" s="15">
        <v>4</v>
      </c>
      <c r="H48" s="13">
        <v>15.6</v>
      </c>
      <c r="I48" s="13">
        <v>50</v>
      </c>
      <c r="J48" s="42">
        <f t="shared" si="5"/>
        <v>80</v>
      </c>
      <c r="K48" s="57">
        <f t="shared" si="6"/>
        <v>173.33333333333334</v>
      </c>
      <c r="L48" s="46">
        <f t="shared" si="7"/>
        <v>303.33333333333337</v>
      </c>
      <c r="M48" s="68"/>
      <c r="N48" s="68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</row>
    <row r="49" spans="1:100" ht="15.75">
      <c r="A49" s="83" t="s">
        <v>89</v>
      </c>
      <c r="B49" s="80" t="s">
        <v>90</v>
      </c>
      <c r="C49" s="13">
        <v>2016</v>
      </c>
      <c r="D49" s="13" t="s">
        <v>27</v>
      </c>
      <c r="E49" s="33" t="s">
        <v>71</v>
      </c>
      <c r="F49" s="13">
        <v>4</v>
      </c>
      <c r="G49" s="15">
        <v>4.0909090909090899</v>
      </c>
      <c r="H49" s="15">
        <v>16.3</v>
      </c>
      <c r="I49" s="13">
        <v>40</v>
      </c>
      <c r="J49" s="42">
        <f t="shared" si="5"/>
        <v>81.818181818181799</v>
      </c>
      <c r="K49" s="57">
        <f t="shared" si="6"/>
        <v>181.11111111111111</v>
      </c>
      <c r="L49" s="46">
        <f t="shared" si="7"/>
        <v>302.9292929292929</v>
      </c>
      <c r="M49" s="68"/>
      <c r="N49" s="68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</row>
    <row r="50" spans="1:100" ht="15.75">
      <c r="A50" s="83" t="s">
        <v>91</v>
      </c>
      <c r="B50" s="80" t="s">
        <v>92</v>
      </c>
      <c r="C50" s="13">
        <v>2016</v>
      </c>
      <c r="D50" s="25" t="s">
        <v>54</v>
      </c>
      <c r="E50" s="33" t="s">
        <v>38</v>
      </c>
      <c r="F50" s="13">
        <v>2</v>
      </c>
      <c r="G50" s="15">
        <v>4.7272727272727302</v>
      </c>
      <c r="H50" s="15">
        <v>16.5</v>
      </c>
      <c r="I50" s="13">
        <v>20</v>
      </c>
      <c r="J50" s="42">
        <f t="shared" si="5"/>
        <v>94.545454545454604</v>
      </c>
      <c r="K50" s="57">
        <f t="shared" si="6"/>
        <v>183.33333333333334</v>
      </c>
      <c r="L50" s="46">
        <f t="shared" si="7"/>
        <v>297.87878787878793</v>
      </c>
      <c r="M50" s="68"/>
      <c r="N50" s="68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</row>
    <row r="51" spans="1:100" ht="15.75">
      <c r="A51" s="83" t="s">
        <v>93</v>
      </c>
      <c r="B51" s="77" t="s">
        <v>182</v>
      </c>
      <c r="C51" s="13">
        <v>2016</v>
      </c>
      <c r="D51" s="25" t="s">
        <v>27</v>
      </c>
      <c r="E51" s="36" t="s">
        <v>19</v>
      </c>
      <c r="F51" s="28">
        <v>3</v>
      </c>
      <c r="G51" s="15">
        <v>3.6363636363636398</v>
      </c>
      <c r="H51" s="15">
        <v>17.3</v>
      </c>
      <c r="I51" s="28">
        <v>30</v>
      </c>
      <c r="J51" s="42">
        <f t="shared" si="5"/>
        <v>72.727272727272791</v>
      </c>
      <c r="K51" s="57">
        <f t="shared" si="6"/>
        <v>192.22222222222223</v>
      </c>
      <c r="L51" s="46">
        <f t="shared" si="7"/>
        <v>294.94949494949503</v>
      </c>
      <c r="M51" s="68"/>
      <c r="N51" s="68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</row>
    <row r="52" spans="1:100" ht="15.75">
      <c r="A52" s="10" t="s">
        <v>20</v>
      </c>
      <c r="B52" s="75" t="s">
        <v>94</v>
      </c>
      <c r="C52" s="37">
        <v>2016</v>
      </c>
      <c r="D52" s="25" t="s">
        <v>54</v>
      </c>
      <c r="E52" s="33" t="s">
        <v>75</v>
      </c>
      <c r="F52" s="28">
        <v>3</v>
      </c>
      <c r="G52" s="15">
        <v>3.9090909090909101</v>
      </c>
      <c r="H52" s="15">
        <v>16.600000000000001</v>
      </c>
      <c r="I52" s="28">
        <v>30</v>
      </c>
      <c r="J52" s="42">
        <f t="shared" si="5"/>
        <v>78.181818181818201</v>
      </c>
      <c r="K52" s="57">
        <f t="shared" si="6"/>
        <v>184.44444444444446</v>
      </c>
      <c r="L52" s="46">
        <f t="shared" si="7"/>
        <v>292.62626262626264</v>
      </c>
      <c r="M52" s="68"/>
      <c r="N52" s="68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</row>
    <row r="53" spans="1:100" ht="15.75">
      <c r="A53" s="83" t="s">
        <v>95</v>
      </c>
      <c r="B53" s="77" t="s">
        <v>183</v>
      </c>
      <c r="C53" s="13">
        <v>2016</v>
      </c>
      <c r="D53" s="25" t="s">
        <v>54</v>
      </c>
      <c r="E53" s="34" t="s">
        <v>77</v>
      </c>
      <c r="F53" s="13">
        <v>6</v>
      </c>
      <c r="G53" s="15">
        <v>3.3636363636363602</v>
      </c>
      <c r="H53" s="15">
        <v>13.4</v>
      </c>
      <c r="I53" s="13">
        <v>60</v>
      </c>
      <c r="J53" s="42">
        <f t="shared" si="5"/>
        <v>67.272727272727209</v>
      </c>
      <c r="K53" s="57">
        <f t="shared" si="6"/>
        <v>148.88888888888889</v>
      </c>
      <c r="L53" s="46">
        <f t="shared" si="7"/>
        <v>276.16161616161611</v>
      </c>
      <c r="M53" s="68"/>
      <c r="N53" s="68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</row>
    <row r="54" spans="1:100" ht="15.75">
      <c r="A54" s="10" t="s">
        <v>96</v>
      </c>
      <c r="B54" s="77" t="s">
        <v>97</v>
      </c>
      <c r="C54" s="13">
        <v>2016</v>
      </c>
      <c r="D54" s="25" t="s">
        <v>54</v>
      </c>
      <c r="E54" s="36" t="s">
        <v>98</v>
      </c>
      <c r="F54" s="13">
        <v>3</v>
      </c>
      <c r="G54" s="15">
        <v>3.2727272727272698</v>
      </c>
      <c r="H54" s="15">
        <v>16.2</v>
      </c>
      <c r="I54" s="13">
        <v>30</v>
      </c>
      <c r="J54" s="42">
        <f t="shared" si="5"/>
        <v>65.454545454545396</v>
      </c>
      <c r="K54" s="57">
        <f t="shared" si="6"/>
        <v>180</v>
      </c>
      <c r="L54" s="46">
        <f t="shared" si="7"/>
        <v>275.45454545454538</v>
      </c>
      <c r="M54" s="68"/>
      <c r="N54" s="68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</row>
    <row r="55" spans="1:100" ht="15.75">
      <c r="A55" s="83" t="s">
        <v>99</v>
      </c>
      <c r="B55" s="77" t="s">
        <v>184</v>
      </c>
      <c r="C55" s="13">
        <v>2016</v>
      </c>
      <c r="D55" s="13" t="s">
        <v>27</v>
      </c>
      <c r="E55" s="34" t="s">
        <v>77</v>
      </c>
      <c r="F55" s="13">
        <v>5</v>
      </c>
      <c r="G55" s="15">
        <v>3.4545454545454501</v>
      </c>
      <c r="H55" s="15">
        <v>14.05</v>
      </c>
      <c r="I55" s="13">
        <v>50</v>
      </c>
      <c r="J55" s="42">
        <f t="shared" si="5"/>
        <v>69.090909090909008</v>
      </c>
      <c r="K55" s="57">
        <f t="shared" si="6"/>
        <v>156.11111111111111</v>
      </c>
      <c r="L55" s="46">
        <f t="shared" si="7"/>
        <v>275.20202020202009</v>
      </c>
      <c r="M55" s="68"/>
      <c r="N55" s="68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</row>
    <row r="56" spans="1:100" ht="15.75">
      <c r="A56" s="10" t="s">
        <v>100</v>
      </c>
      <c r="B56" s="77" t="s">
        <v>101</v>
      </c>
      <c r="C56" s="13">
        <v>2016</v>
      </c>
      <c r="D56" s="25" t="s">
        <v>54</v>
      </c>
      <c r="E56" s="34" t="s">
        <v>102</v>
      </c>
      <c r="F56" s="13">
        <v>5</v>
      </c>
      <c r="G56" s="15">
        <v>3.9090909090909101</v>
      </c>
      <c r="H56" s="15">
        <v>12.9</v>
      </c>
      <c r="I56" s="13">
        <v>50</v>
      </c>
      <c r="J56" s="42">
        <f t="shared" si="5"/>
        <v>78.181818181818201</v>
      </c>
      <c r="K56" s="57">
        <f t="shared" si="6"/>
        <v>143.33333333333334</v>
      </c>
      <c r="L56" s="46">
        <f t="shared" si="7"/>
        <v>271.5151515151515</v>
      </c>
      <c r="M56" s="68"/>
      <c r="N56" s="68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</row>
    <row r="57" spans="1:100" ht="15.75">
      <c r="A57" s="83" t="s">
        <v>103</v>
      </c>
      <c r="B57" s="77" t="s">
        <v>185</v>
      </c>
      <c r="C57" s="32">
        <v>2016</v>
      </c>
      <c r="D57" s="13" t="s">
        <v>27</v>
      </c>
      <c r="E57" s="35" t="s">
        <v>36</v>
      </c>
      <c r="F57" s="13">
        <v>3</v>
      </c>
      <c r="G57" s="15">
        <v>3.5454545454545499</v>
      </c>
      <c r="H57" s="15">
        <v>15.15</v>
      </c>
      <c r="I57" s="13">
        <v>30</v>
      </c>
      <c r="J57" s="42">
        <f t="shared" si="5"/>
        <v>70.909090909091006</v>
      </c>
      <c r="K57" s="57">
        <f t="shared" si="6"/>
        <v>168.33333333333334</v>
      </c>
      <c r="L57" s="46">
        <f t="shared" si="7"/>
        <v>269.24242424242436</v>
      </c>
      <c r="M57" s="68"/>
      <c r="N57" s="68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</row>
    <row r="58" spans="1:100" ht="15.75">
      <c r="A58" s="83" t="s">
        <v>104</v>
      </c>
      <c r="B58" s="77" t="s">
        <v>186</v>
      </c>
      <c r="C58" s="32">
        <v>2016</v>
      </c>
      <c r="D58" s="13" t="s">
        <v>27</v>
      </c>
      <c r="E58" s="34" t="s">
        <v>32</v>
      </c>
      <c r="F58" s="13">
        <v>4</v>
      </c>
      <c r="G58" s="15">
        <v>3.2727272727272698</v>
      </c>
      <c r="H58" s="15">
        <v>14.4</v>
      </c>
      <c r="I58" s="13">
        <v>40</v>
      </c>
      <c r="J58" s="42">
        <f t="shared" si="5"/>
        <v>65.454545454545396</v>
      </c>
      <c r="K58" s="57">
        <f t="shared" si="6"/>
        <v>160</v>
      </c>
      <c r="L58" s="46">
        <f t="shared" si="7"/>
        <v>265.45454545454538</v>
      </c>
      <c r="M58" s="68"/>
      <c r="N58" s="68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</row>
    <row r="59" spans="1:100" ht="15.75">
      <c r="A59" s="10" t="s">
        <v>105</v>
      </c>
      <c r="B59" s="77" t="s">
        <v>106</v>
      </c>
      <c r="C59" s="13">
        <v>2016</v>
      </c>
      <c r="D59" s="13" t="s">
        <v>27</v>
      </c>
      <c r="E59" s="36" t="s">
        <v>107</v>
      </c>
      <c r="F59" s="28">
        <v>2</v>
      </c>
      <c r="G59" s="15">
        <v>3.4545454545454501</v>
      </c>
      <c r="H59" s="15">
        <v>15.7</v>
      </c>
      <c r="I59" s="28">
        <v>20</v>
      </c>
      <c r="J59" s="42">
        <f t="shared" si="5"/>
        <v>69.090909090909008</v>
      </c>
      <c r="K59" s="57">
        <f t="shared" si="6"/>
        <v>174.44444444444446</v>
      </c>
      <c r="L59" s="46">
        <f t="shared" si="7"/>
        <v>263.53535353535347</v>
      </c>
      <c r="M59" s="68"/>
      <c r="N59" s="68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</row>
    <row r="60" spans="1:100" ht="15.75">
      <c r="A60" s="10" t="s">
        <v>108</v>
      </c>
      <c r="B60" s="77" t="s">
        <v>109</v>
      </c>
      <c r="C60" s="13">
        <v>2016</v>
      </c>
      <c r="D60" s="25" t="s">
        <v>54</v>
      </c>
      <c r="E60" s="36" t="s">
        <v>19</v>
      </c>
      <c r="F60" s="28">
        <v>3</v>
      </c>
      <c r="G60" s="15">
        <v>3.9090909090909101</v>
      </c>
      <c r="H60" s="15">
        <v>13.9</v>
      </c>
      <c r="I60" s="28">
        <v>30</v>
      </c>
      <c r="J60" s="42">
        <f t="shared" si="5"/>
        <v>78.181818181818201</v>
      </c>
      <c r="K60" s="57">
        <f t="shared" si="6"/>
        <v>154.44444444444446</v>
      </c>
      <c r="L60" s="46">
        <f t="shared" si="7"/>
        <v>262.62626262626264</v>
      </c>
      <c r="M60" s="68"/>
      <c r="N60" s="68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</row>
    <row r="61" spans="1:100" ht="15.75">
      <c r="A61" s="83" t="s">
        <v>110</v>
      </c>
      <c r="B61" s="77" t="s">
        <v>187</v>
      </c>
      <c r="C61" s="13">
        <v>2016</v>
      </c>
      <c r="D61" s="25" t="s">
        <v>27</v>
      </c>
      <c r="E61" s="33" t="s">
        <v>36</v>
      </c>
      <c r="F61" s="13">
        <v>3</v>
      </c>
      <c r="G61" s="15">
        <v>3.6363636363636398</v>
      </c>
      <c r="H61" s="15">
        <v>14.2</v>
      </c>
      <c r="I61" s="13">
        <v>30</v>
      </c>
      <c r="J61" s="42">
        <f t="shared" si="5"/>
        <v>72.727272727272791</v>
      </c>
      <c r="K61" s="57">
        <f t="shared" si="6"/>
        <v>157.77777777777777</v>
      </c>
      <c r="L61" s="46">
        <f t="shared" si="7"/>
        <v>260.50505050505058</v>
      </c>
      <c r="M61" s="68"/>
      <c r="N61" s="68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</row>
    <row r="62" spans="1:100" ht="15.75">
      <c r="A62" s="83" t="s">
        <v>111</v>
      </c>
      <c r="B62" s="77" t="s">
        <v>188</v>
      </c>
      <c r="C62" s="13">
        <v>2016</v>
      </c>
      <c r="D62" s="25" t="s">
        <v>54</v>
      </c>
      <c r="E62" s="33" t="s">
        <v>50</v>
      </c>
      <c r="F62" s="28">
        <v>3</v>
      </c>
      <c r="G62" s="15">
        <v>3.8181818181818201</v>
      </c>
      <c r="H62" s="15">
        <v>13.6</v>
      </c>
      <c r="I62" s="28">
        <v>30</v>
      </c>
      <c r="J62" s="42">
        <f t="shared" si="5"/>
        <v>76.363636363636402</v>
      </c>
      <c r="K62" s="57">
        <f t="shared" si="6"/>
        <v>151.11111111111111</v>
      </c>
      <c r="L62" s="46">
        <f t="shared" si="7"/>
        <v>257.47474747474752</v>
      </c>
      <c r="M62" s="68"/>
      <c r="N62" s="68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</row>
    <row r="63" spans="1:100" ht="15.75">
      <c r="A63" s="10" t="s">
        <v>112</v>
      </c>
      <c r="B63" s="77" t="s">
        <v>113</v>
      </c>
      <c r="C63" s="13">
        <v>2016</v>
      </c>
      <c r="D63" s="25" t="s">
        <v>27</v>
      </c>
      <c r="E63" s="33" t="s">
        <v>114</v>
      </c>
      <c r="F63" s="13">
        <v>3</v>
      </c>
      <c r="G63" s="15">
        <v>4.4545454545454497</v>
      </c>
      <c r="H63" s="15">
        <v>12.4</v>
      </c>
      <c r="I63" s="13">
        <v>30</v>
      </c>
      <c r="J63" s="42">
        <v>89.6</v>
      </c>
      <c r="K63" s="57">
        <f t="shared" si="6"/>
        <v>137.77777777777777</v>
      </c>
      <c r="L63" s="46">
        <f t="shared" si="7"/>
        <v>257.37777777777774</v>
      </c>
      <c r="M63" s="68"/>
      <c r="N63" s="68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</row>
    <row r="64" spans="1:100" ht="15.75">
      <c r="A64" s="83" t="s">
        <v>115</v>
      </c>
      <c r="B64" s="77" t="s">
        <v>189</v>
      </c>
      <c r="C64" s="13">
        <v>2016</v>
      </c>
      <c r="D64" s="25" t="s">
        <v>54</v>
      </c>
      <c r="E64" s="33" t="s">
        <v>36</v>
      </c>
      <c r="F64" s="13">
        <v>4</v>
      </c>
      <c r="G64" s="15">
        <v>2.9090909090909101</v>
      </c>
      <c r="H64" s="13">
        <v>13.9</v>
      </c>
      <c r="I64" s="13">
        <v>40</v>
      </c>
      <c r="J64" s="42">
        <f t="shared" si="5"/>
        <v>58.181818181818201</v>
      </c>
      <c r="K64" s="57">
        <f t="shared" si="6"/>
        <v>154.44444444444446</v>
      </c>
      <c r="L64" s="46">
        <f t="shared" si="7"/>
        <v>252.62626262626264</v>
      </c>
      <c r="M64" s="68"/>
      <c r="N64" s="68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</row>
    <row r="65" spans="1:100" ht="15.75">
      <c r="A65" s="83" t="s">
        <v>116</v>
      </c>
      <c r="B65" s="77" t="s">
        <v>190</v>
      </c>
      <c r="C65" s="13">
        <v>2016</v>
      </c>
      <c r="D65" s="25" t="s">
        <v>54</v>
      </c>
      <c r="E65" s="33" t="s">
        <v>50</v>
      </c>
      <c r="F65" s="13">
        <v>4</v>
      </c>
      <c r="G65" s="15">
        <v>4.1818181818181799</v>
      </c>
      <c r="H65" s="54">
        <v>10.4</v>
      </c>
      <c r="I65" s="13">
        <v>40</v>
      </c>
      <c r="J65" s="42">
        <f t="shared" si="5"/>
        <v>83.636363636363598</v>
      </c>
      <c r="K65" s="57">
        <f t="shared" si="6"/>
        <v>115.55555555555556</v>
      </c>
      <c r="L65" s="46">
        <f t="shared" si="7"/>
        <v>239.19191919191917</v>
      </c>
      <c r="M65" s="68"/>
      <c r="N65" s="68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</row>
    <row r="66" spans="1:100" ht="15.75">
      <c r="A66" s="83" t="s">
        <v>117</v>
      </c>
      <c r="B66" s="77" t="s">
        <v>191</v>
      </c>
      <c r="C66" s="13">
        <v>2016</v>
      </c>
      <c r="D66" s="25" t="s">
        <v>27</v>
      </c>
      <c r="E66" s="33" t="s">
        <v>71</v>
      </c>
      <c r="F66" s="13"/>
      <c r="G66" s="15"/>
      <c r="H66" s="54">
        <v>14.68</v>
      </c>
      <c r="I66" s="13"/>
      <c r="J66" s="42"/>
      <c r="K66" s="57">
        <f t="shared" si="6"/>
        <v>163.11111111111111</v>
      </c>
      <c r="L66" s="46">
        <f t="shared" si="7"/>
        <v>163.11111111111111</v>
      </c>
      <c r="M66" s="68"/>
      <c r="N66" s="68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</row>
    <row r="67" spans="1:100" ht="15.75">
      <c r="A67" s="10" t="s">
        <v>118</v>
      </c>
      <c r="B67" s="77" t="s">
        <v>119</v>
      </c>
      <c r="C67" s="13">
        <v>2016</v>
      </c>
      <c r="D67" s="13" t="s">
        <v>35</v>
      </c>
      <c r="E67" s="16" t="s">
        <v>28</v>
      </c>
      <c r="F67" s="13">
        <v>4</v>
      </c>
      <c r="G67" s="15">
        <v>4.1399999999999997</v>
      </c>
      <c r="H67" s="15"/>
      <c r="I67" s="13">
        <v>40</v>
      </c>
      <c r="J67" s="42">
        <f>G67/5*100</f>
        <v>82.8</v>
      </c>
      <c r="K67" s="60"/>
      <c r="L67" s="46">
        <f t="shared" si="7"/>
        <v>122.8</v>
      </c>
      <c r="M67" s="68"/>
      <c r="N67" s="68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</row>
    <row r="68" spans="1:100" ht="15.75" customHeight="1">
      <c r="A68" s="10" t="s">
        <v>120</v>
      </c>
      <c r="B68" s="77" t="s">
        <v>121</v>
      </c>
      <c r="C68" s="13">
        <v>2016</v>
      </c>
      <c r="D68" s="25" t="s">
        <v>54</v>
      </c>
      <c r="E68" s="36" t="s">
        <v>19</v>
      </c>
      <c r="F68" s="13">
        <v>3</v>
      </c>
      <c r="G68" s="15">
        <v>4.0909090909090899</v>
      </c>
      <c r="H68" s="15"/>
      <c r="I68" s="13">
        <v>30</v>
      </c>
      <c r="J68" s="42">
        <f>G68/5*100</f>
        <v>81.818181818181799</v>
      </c>
      <c r="K68" s="57"/>
      <c r="L68" s="46">
        <f t="shared" si="7"/>
        <v>111.8181818181818</v>
      </c>
      <c r="M68" s="68"/>
      <c r="N68" s="68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</row>
    <row r="69" spans="1:100" ht="15.75">
      <c r="A69" s="83" t="s">
        <v>122</v>
      </c>
      <c r="B69" s="77" t="s">
        <v>192</v>
      </c>
      <c r="C69" s="13">
        <v>2016</v>
      </c>
      <c r="D69" s="25" t="s">
        <v>27</v>
      </c>
      <c r="E69" s="16" t="s">
        <v>28</v>
      </c>
      <c r="F69" s="13">
        <v>3</v>
      </c>
      <c r="G69" s="15">
        <v>3.4545454545454501</v>
      </c>
      <c r="H69" s="15"/>
      <c r="I69" s="13">
        <v>30</v>
      </c>
      <c r="J69" s="42">
        <f>G69/5*100</f>
        <v>69.090909090909008</v>
      </c>
      <c r="K69" s="60"/>
      <c r="L69" s="46">
        <f t="shared" si="7"/>
        <v>99.090909090909008</v>
      </c>
      <c r="M69" s="68"/>
      <c r="N69" s="68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</row>
    <row r="70" spans="1:100" ht="15.75">
      <c r="A70" s="83" t="s">
        <v>123</v>
      </c>
      <c r="B70" s="77" t="s">
        <v>193</v>
      </c>
      <c r="C70" s="13">
        <v>2016</v>
      </c>
      <c r="D70" s="59" t="s">
        <v>54</v>
      </c>
      <c r="E70" s="11" t="s">
        <v>124</v>
      </c>
      <c r="F70" s="13"/>
      <c r="G70" s="15"/>
      <c r="H70" s="15"/>
      <c r="I70" s="13"/>
      <c r="J70" s="42"/>
      <c r="K70" s="57"/>
      <c r="L70" s="46"/>
      <c r="M70" s="68"/>
      <c r="N70" s="68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</row>
    <row r="71" spans="1:100" s="1" customFormat="1" ht="15.75">
      <c r="A71" s="10"/>
      <c r="B71" s="82"/>
      <c r="C71" s="23"/>
      <c r="E71" s="29"/>
      <c r="F71" s="23"/>
      <c r="G71" s="24"/>
      <c r="H71" s="24"/>
      <c r="I71" s="23"/>
      <c r="J71" s="48"/>
      <c r="K71" s="61"/>
      <c r="L71" s="50"/>
      <c r="M71" s="68"/>
      <c r="N71" s="68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</row>
    <row r="72" spans="1:100" ht="15.75">
      <c r="A72" s="83" t="s">
        <v>125</v>
      </c>
      <c r="B72" s="77" t="s">
        <v>194</v>
      </c>
      <c r="C72" s="13">
        <v>2017</v>
      </c>
      <c r="D72" s="13" t="s">
        <v>54</v>
      </c>
      <c r="E72" s="33" t="s">
        <v>126</v>
      </c>
      <c r="F72" s="13">
        <v>5</v>
      </c>
      <c r="G72" s="15">
        <v>4.4615384615384599</v>
      </c>
      <c r="H72" s="15">
        <v>26</v>
      </c>
      <c r="I72" s="13">
        <v>50</v>
      </c>
      <c r="J72" s="42">
        <f t="shared" ref="J72:J80" si="8">G72/5*100</f>
        <v>89.230769230769198</v>
      </c>
      <c r="K72" s="60">
        <f t="shared" ref="K72:K81" si="9">H72*100/8.5</f>
        <v>305.88235294117646</v>
      </c>
      <c r="L72" s="46">
        <f t="shared" ref="L72:L85" si="10">I72+J72+K72</f>
        <v>445.11312217194563</v>
      </c>
      <c r="M72" s="68"/>
      <c r="N72" s="68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</row>
    <row r="73" spans="1:100" ht="15.75">
      <c r="A73" s="83" t="s">
        <v>127</v>
      </c>
      <c r="B73" s="77" t="s">
        <v>195</v>
      </c>
      <c r="C73" s="13">
        <v>2017</v>
      </c>
      <c r="D73" s="13" t="s">
        <v>54</v>
      </c>
      <c r="E73" s="16" t="s">
        <v>71</v>
      </c>
      <c r="F73" s="13">
        <v>8</v>
      </c>
      <c r="G73" s="15">
        <v>4.7692307692307701</v>
      </c>
      <c r="H73" s="15">
        <v>20.5</v>
      </c>
      <c r="I73" s="13">
        <v>80</v>
      </c>
      <c r="J73" s="42">
        <f t="shared" si="8"/>
        <v>95.384615384615401</v>
      </c>
      <c r="K73" s="60">
        <f t="shared" si="9"/>
        <v>241.1764705882353</v>
      </c>
      <c r="L73" s="46">
        <f t="shared" si="10"/>
        <v>416.56108597285072</v>
      </c>
    </row>
    <row r="74" spans="1:100" ht="15.75">
      <c r="A74" s="10" t="s">
        <v>128</v>
      </c>
      <c r="B74" s="77" t="s">
        <v>129</v>
      </c>
      <c r="C74" s="13">
        <v>2017</v>
      </c>
      <c r="D74" s="13" t="s">
        <v>54</v>
      </c>
      <c r="E74" s="16" t="s">
        <v>77</v>
      </c>
      <c r="F74" s="13">
        <v>4</v>
      </c>
      <c r="G74" s="15">
        <v>4.5384615384615401</v>
      </c>
      <c r="H74" s="15">
        <v>18.899999999999999</v>
      </c>
      <c r="I74" s="13">
        <v>40</v>
      </c>
      <c r="J74" s="42">
        <f t="shared" si="8"/>
        <v>90.769230769230802</v>
      </c>
      <c r="K74" s="60">
        <f t="shared" si="9"/>
        <v>222.35294117647055</v>
      </c>
      <c r="L74" s="46">
        <f t="shared" si="10"/>
        <v>353.12217194570133</v>
      </c>
    </row>
    <row r="75" spans="1:100" ht="15.75">
      <c r="A75" s="10" t="s">
        <v>130</v>
      </c>
      <c r="B75" s="77" t="s">
        <v>131</v>
      </c>
      <c r="C75" s="13">
        <v>2017</v>
      </c>
      <c r="D75" s="13" t="s">
        <v>54</v>
      </c>
      <c r="E75" s="33" t="s">
        <v>50</v>
      </c>
      <c r="F75" s="13">
        <v>4</v>
      </c>
      <c r="G75" s="15">
        <v>4.6923076923076898</v>
      </c>
      <c r="H75" s="15">
        <v>17.2</v>
      </c>
      <c r="I75" s="13">
        <v>40</v>
      </c>
      <c r="J75" s="42">
        <f t="shared" si="8"/>
        <v>93.846153846153797</v>
      </c>
      <c r="K75" s="60">
        <f t="shared" si="9"/>
        <v>202.35294117647058</v>
      </c>
      <c r="L75" s="46">
        <f t="shared" si="10"/>
        <v>336.19909502262442</v>
      </c>
    </row>
    <row r="76" spans="1:100" ht="15.75">
      <c r="A76" s="83" t="s">
        <v>132</v>
      </c>
      <c r="B76" s="77" t="s">
        <v>196</v>
      </c>
      <c r="C76" s="13">
        <v>2017</v>
      </c>
      <c r="D76" s="13" t="s">
        <v>54</v>
      </c>
      <c r="E76" s="33" t="s">
        <v>98</v>
      </c>
      <c r="F76" s="13">
        <v>4</v>
      </c>
      <c r="G76" s="15">
        <v>4.6923076923076898</v>
      </c>
      <c r="H76" s="15">
        <v>16.7</v>
      </c>
      <c r="I76" s="13">
        <v>40</v>
      </c>
      <c r="J76" s="42">
        <f t="shared" si="8"/>
        <v>93.846153846153797</v>
      </c>
      <c r="K76" s="60">
        <f t="shared" si="9"/>
        <v>196.47058823529412</v>
      </c>
      <c r="L76" s="46">
        <f t="shared" si="10"/>
        <v>330.31674208144796</v>
      </c>
    </row>
    <row r="77" spans="1:100" ht="15.75">
      <c r="A77" s="83" t="s">
        <v>133</v>
      </c>
      <c r="B77" s="77" t="s">
        <v>197</v>
      </c>
      <c r="C77" s="13">
        <v>2018</v>
      </c>
      <c r="D77" s="13" t="s">
        <v>35</v>
      </c>
      <c r="E77" s="16" t="s">
        <v>134</v>
      </c>
      <c r="F77" s="13">
        <v>4</v>
      </c>
      <c r="G77" s="15">
        <v>4.9230769230769198</v>
      </c>
      <c r="H77" s="15">
        <v>15.4</v>
      </c>
      <c r="I77" s="13">
        <v>40</v>
      </c>
      <c r="J77" s="42">
        <f t="shared" si="8"/>
        <v>98.461538461538396</v>
      </c>
      <c r="K77" s="60">
        <f t="shared" si="9"/>
        <v>181.1764705882353</v>
      </c>
      <c r="L77" s="46">
        <f t="shared" si="10"/>
        <v>319.6380090497737</v>
      </c>
    </row>
    <row r="78" spans="1:100" ht="15.75">
      <c r="A78" s="10" t="s">
        <v>135</v>
      </c>
      <c r="B78" s="77" t="s">
        <v>136</v>
      </c>
      <c r="C78" s="32">
        <v>2017</v>
      </c>
      <c r="D78" s="13" t="s">
        <v>137</v>
      </c>
      <c r="E78" s="34" t="s">
        <v>36</v>
      </c>
      <c r="F78" s="13">
        <v>7</v>
      </c>
      <c r="G78" s="15">
        <v>2.6153846153846199</v>
      </c>
      <c r="H78" s="15">
        <v>12</v>
      </c>
      <c r="I78" s="13">
        <v>70</v>
      </c>
      <c r="J78" s="42">
        <f t="shared" si="8"/>
        <v>52.307692307692399</v>
      </c>
      <c r="K78" s="60">
        <f t="shared" si="9"/>
        <v>141.1764705882353</v>
      </c>
      <c r="L78" s="46">
        <f t="shared" si="10"/>
        <v>263.48416289592774</v>
      </c>
    </row>
    <row r="79" spans="1:100" ht="15.75">
      <c r="A79" s="10" t="s">
        <v>138</v>
      </c>
      <c r="B79" s="77" t="s">
        <v>139</v>
      </c>
      <c r="C79" s="13">
        <v>2019</v>
      </c>
      <c r="D79" s="13" t="s">
        <v>35</v>
      </c>
      <c r="E79" s="16" t="s">
        <v>77</v>
      </c>
      <c r="F79" s="13">
        <v>5</v>
      </c>
      <c r="G79" s="15">
        <v>2.6153846153846199</v>
      </c>
      <c r="H79" s="15">
        <v>12.6</v>
      </c>
      <c r="I79" s="13">
        <v>50</v>
      </c>
      <c r="J79" s="42">
        <f t="shared" si="8"/>
        <v>52.307692307692399</v>
      </c>
      <c r="K79" s="60">
        <f t="shared" si="9"/>
        <v>148.23529411764707</v>
      </c>
      <c r="L79" s="46">
        <f t="shared" si="10"/>
        <v>250.54298642533948</v>
      </c>
    </row>
    <row r="80" spans="1:100" ht="15.75">
      <c r="A80" s="10" t="s">
        <v>140</v>
      </c>
      <c r="B80" s="77" t="s">
        <v>141</v>
      </c>
      <c r="C80" s="13">
        <v>2018</v>
      </c>
      <c r="D80" s="13" t="s">
        <v>35</v>
      </c>
      <c r="E80" s="16" t="s">
        <v>77</v>
      </c>
      <c r="F80" s="13">
        <v>5</v>
      </c>
      <c r="G80" s="15">
        <v>4</v>
      </c>
      <c r="H80" s="15">
        <v>9.6999999999999993</v>
      </c>
      <c r="I80" s="13">
        <v>50</v>
      </c>
      <c r="J80" s="42">
        <f t="shared" si="8"/>
        <v>80</v>
      </c>
      <c r="K80" s="60">
        <f t="shared" si="9"/>
        <v>114.11764705882352</v>
      </c>
      <c r="L80" s="46">
        <f t="shared" si="10"/>
        <v>244.11764705882354</v>
      </c>
    </row>
    <row r="81" spans="1:12" ht="17.25" customHeight="1">
      <c r="A81" s="10" t="s">
        <v>142</v>
      </c>
      <c r="B81" s="77" t="s">
        <v>143</v>
      </c>
      <c r="C81" s="32">
        <v>2017</v>
      </c>
      <c r="D81" s="13" t="s">
        <v>54</v>
      </c>
      <c r="E81" s="34" t="s">
        <v>98</v>
      </c>
      <c r="F81" s="13"/>
      <c r="G81" s="15"/>
      <c r="H81" s="15">
        <v>16.899999999999999</v>
      </c>
      <c r="I81" s="13"/>
      <c r="J81" s="42"/>
      <c r="K81" s="60">
        <f t="shared" si="9"/>
        <v>198.82352941176467</v>
      </c>
      <c r="L81" s="46">
        <f t="shared" si="10"/>
        <v>198.82352941176467</v>
      </c>
    </row>
    <row r="82" spans="1:12" ht="15.75">
      <c r="A82" s="10" t="s">
        <v>144</v>
      </c>
      <c r="B82" s="77" t="s">
        <v>92</v>
      </c>
      <c r="C82" s="13">
        <v>2018</v>
      </c>
      <c r="D82" s="13" t="s">
        <v>35</v>
      </c>
      <c r="E82" s="16" t="s">
        <v>134</v>
      </c>
      <c r="F82" s="13">
        <v>5</v>
      </c>
      <c r="G82" s="15">
        <v>4.5384615384615401</v>
      </c>
      <c r="H82" s="15"/>
      <c r="I82" s="13">
        <v>50</v>
      </c>
      <c r="J82" s="42">
        <f>G82/5*100</f>
        <v>90.769230769230802</v>
      </c>
      <c r="K82" s="60"/>
      <c r="L82" s="46">
        <f t="shared" si="10"/>
        <v>140.7692307692308</v>
      </c>
    </row>
    <row r="83" spans="1:12" ht="15.75">
      <c r="A83" s="10" t="s">
        <v>145</v>
      </c>
      <c r="B83" s="77" t="s">
        <v>146</v>
      </c>
      <c r="C83" s="32">
        <v>2017</v>
      </c>
      <c r="D83" s="13" t="s">
        <v>54</v>
      </c>
      <c r="E83" s="34" t="s">
        <v>28</v>
      </c>
      <c r="F83" s="13">
        <v>2</v>
      </c>
      <c r="G83" s="15">
        <v>4.5384615384615401</v>
      </c>
      <c r="H83" s="15"/>
      <c r="I83" s="13">
        <v>20</v>
      </c>
      <c r="J83" s="42">
        <f>G83/5*100</f>
        <v>90.769230769230802</v>
      </c>
      <c r="K83" s="60"/>
      <c r="L83" s="46">
        <f t="shared" si="10"/>
        <v>110.7692307692308</v>
      </c>
    </row>
    <row r="84" spans="1:12" ht="15.75">
      <c r="A84" s="10" t="s">
        <v>147</v>
      </c>
      <c r="B84" s="77" t="s">
        <v>148</v>
      </c>
      <c r="C84" s="13">
        <v>2019</v>
      </c>
      <c r="D84" s="13" t="s">
        <v>35</v>
      </c>
      <c r="E84" s="16" t="s">
        <v>77</v>
      </c>
      <c r="F84" s="13">
        <v>1</v>
      </c>
      <c r="G84" s="15">
        <v>3.6153846153846199</v>
      </c>
      <c r="H84" s="15"/>
      <c r="I84" s="13">
        <v>10</v>
      </c>
      <c r="J84" s="42">
        <f>G84/5*100</f>
        <v>72.307692307692392</v>
      </c>
      <c r="K84" s="60"/>
      <c r="L84" s="46">
        <f t="shared" si="10"/>
        <v>82.307692307692392</v>
      </c>
    </row>
    <row r="85" spans="1:12" ht="15.75">
      <c r="A85" s="10" t="s">
        <v>149</v>
      </c>
      <c r="B85" s="77" t="s">
        <v>150</v>
      </c>
      <c r="C85" s="13">
        <v>2019</v>
      </c>
      <c r="D85" s="13" t="s">
        <v>35</v>
      </c>
      <c r="E85" s="12" t="s">
        <v>28</v>
      </c>
      <c r="F85" s="13">
        <v>2</v>
      </c>
      <c r="G85" s="15">
        <v>1.5384615384615401</v>
      </c>
      <c r="H85" s="15"/>
      <c r="I85" s="13">
        <v>20</v>
      </c>
      <c r="J85" s="42">
        <f>G85/5*100</f>
        <v>30.769230769230806</v>
      </c>
      <c r="K85" s="60"/>
      <c r="L85" s="46">
        <f t="shared" si="10"/>
        <v>50.769230769230802</v>
      </c>
    </row>
    <row r="86" spans="1:12" ht="15.75">
      <c r="A86" s="83" t="s">
        <v>151</v>
      </c>
      <c r="B86" s="77" t="s">
        <v>152</v>
      </c>
      <c r="C86" s="32">
        <v>2017</v>
      </c>
      <c r="D86" s="13" t="s">
        <v>137</v>
      </c>
      <c r="E86" s="11" t="s">
        <v>124</v>
      </c>
      <c r="F86" s="13"/>
      <c r="G86" s="15"/>
      <c r="H86" s="15"/>
      <c r="I86" s="13"/>
      <c r="J86" s="42"/>
      <c r="K86" s="60"/>
      <c r="L86" s="46"/>
    </row>
  </sheetData>
  <sortState xmlns:xlrd2="http://schemas.microsoft.com/office/spreadsheetml/2017/richdata2" ref="B73:L86">
    <sortCondition descending="1" ref="L73:L86"/>
  </sortState>
  <mergeCells count="8">
    <mergeCell ref="F4:F5"/>
    <mergeCell ref="G4:G5"/>
    <mergeCell ref="H4:H5"/>
    <mergeCell ref="L4:L5"/>
    <mergeCell ref="B4:B5"/>
    <mergeCell ref="C4:C5"/>
    <mergeCell ref="D4:D5"/>
    <mergeCell ref="E4:E5"/>
  </mergeCells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3" sqref="A3:L7"/>
    </sheetView>
  </sheetViews>
  <sheetFormatPr defaultColWidth="9" defaultRowHeight="15"/>
  <sheetData/>
  <sortState xmlns:xlrd2="http://schemas.microsoft.com/office/spreadsheetml/2017/richdata2" ref="A3:L7">
    <sortCondition descending="1" ref="L3:L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2024-01-29T10:54:37Z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188146EBB98F46A3A975EEDB541C62A1_12</vt:lpwstr>
  </property>
  <property fmtid="{D5CDD505-2E9C-101B-9397-08002B2CF9AE}" pid="3" name="KSOProductBuildVer">
    <vt:lpwstr>1049-12.2.0.13431</vt:lpwstr>
  </property>
</Properties>
</file>